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<sst xmlns="http://schemas.openxmlformats.org/spreadsheetml/2006/main" count="6316" uniqueCount="2914">
  <si>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</si>
  <si>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</si>
  <si>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</si>
  <si>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</si>
  <si>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</si>
  <si>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</si>
  <si>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</si>
  <si>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</si>
  <si>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</si>
  <si>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</si>
  <si>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</si>
  <si>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</si>
  <si>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</si>
  <si>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</si>
  <si>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</si>
  <si>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</si>
  <si>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</si>
  <si>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</si>
  <si>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</si>
  <si>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</si>
  <si>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</si>
  <si>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</si>
  <si>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</si>
  <si>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</si>
  <si>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</si>
  <si>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</si>
  <si>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</si>
  <si>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</si>
  <si>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</si>
  <si>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</si>
  <si>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</si>
  <si>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</si>
  <si>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</si>
  <si>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</si>
  <si>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</si>
  <si>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</si>
  <si>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</si>
  <si>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</si>
  <si>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</si>
  <si>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</si>
  <si>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</si>
  <si>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</si>
  <si>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</si>
  <si>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</si>
  <si>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</si>
  <si>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</si>
  <si>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</si>
  <si>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</si>
  <si>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</si>
  <si>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</si>
  <si>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</si>
  <si>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</si>
  <si>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</si>
  <si>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</si>
  <si>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</si>
  <si>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</si>
  <si>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</si>
  <si>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</si>
  <si>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</si>
  <si>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</si>
  <si>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</si>
  <si>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</si>
  <si>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</si>
  <si>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</si>
  <si>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</si>
  <si>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</si>
  <si>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</si>
  <si>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</si>
  <si>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</si>
  <si>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</si>
  <si>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</si>
  <si>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</si>
  <si>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</si>
  <si>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</si>
  <si>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</si>
  <si>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</si>
  <si>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</si>
  <si>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</si>
  <si>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</si>
  <si>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</si>
  <si>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</si>
  <si>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</si>
  <si>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</si>
  <si>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</si>
  <si>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</si>
  <si>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</si>
  <si>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</si>
  <si>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</si>
  <si>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</si>
  <si>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</si>
  <si>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</si>
  <si>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</si>
  <si>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</si>
  <si>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</si>
  <si>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</si>
  <si>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</si>
  <si>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</si>
  <si>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</si>
  <si>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</si>
  <si>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</si>
  <si>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</si>
  <si>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</si>
  <si>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</si>
  <si>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</si>
  <si>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</si>
  <si>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</si>
  <si>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</si>
  <si>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</si>
  <si>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</si>
  <si>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</si>
  <si>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</si>
  <si>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</si>
  <si>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</si>
  <si>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</si>
  <si>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</si>
  <si>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</si>
  <si>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</si>
  <si>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</si>
  <si>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</si>
  <si>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</si>
  <si>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</si>
  <si>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</si>
  <si>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</si>
  <si>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</si>
  <si>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</si>
  <si>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</si>
  <si>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</si>
  <si>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</si>
  <si>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</si>
  <si>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</si>
  <si>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</si>
  <si>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</si>
  <si>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</si>
  <si>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</si>
  <si>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</si>
  <si>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</si>
  <si>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</si>
  <si>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</si>
  <si>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</si>
  <si>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</si>
  <si>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</si>
  <si>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</si>
  <si>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</si>
  <si>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</si>
  <si>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</si>
  <si>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</si>
  <si>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</si>
  <si>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</si>
  <si>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</si>
  <si>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</si>
  <si>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</si>
  <si>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</si>
  <si>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</si>
  <si>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</si>
  <si>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</si>
  <si>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</si>
  <si>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</si>
  <si>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</si>
  <si>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</si>
  <si>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</si>
  <si>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</si>
  <si>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</si>
  <si>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</si>
  <si>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</si>
  <si>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</si>
  <si>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</si>
  <si>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</si>
  <si>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</si>
  <si>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</si>
  <si>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</si>
  <si>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</si>
  <si>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</si>
  <si>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</si>
  <si>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</si>
  <si>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</si>
  <si>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</si>
  <si>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</si>
  <si>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</si>
  <si>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</si>
  <si>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</si>
  <si>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</si>
  <si>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</si>
  <si>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</si>
  <si>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</si>
  <si>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</si>
  <si>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</si>
  <si>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</si>
  <si>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</si>
  <si>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</si>
  <si>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</si>
  <si>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</si>
  <si>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</si>
  <si>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</si>
  <si>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</si>
  <si>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</si>
  <si>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</si>
  <si>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</si>
  <si>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</si>
  <si>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</si>
  <si>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</si>
  <si>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</si>
  <si>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</si>
  <si>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</si>
  <si>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</si>
  <si>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</si>
  <si>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</si>
  <si>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</si>
  <si>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</si>
  <si>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</si>
  <si>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</si>
  <si>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</si>
  <si>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</si>
  <si>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</si>
  <si>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</si>
  <si>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</si>
  <si>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</si>
  <si>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</si>
  <si>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</si>
  <si>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</si>
  <si>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</si>
  <si>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</si>
  <si>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</si>
  <si>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</si>
  <si>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</si>
  <si>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</si>
  <si>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</si>
  <si>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</si>
  <si>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</si>
  <si>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</si>
  <si>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</si>
  <si>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</si>
  <si>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</si>
  <si>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</si>
  <si>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</si>
  <si>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</si>
  <si>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</si>
  <si>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</si>
  <si>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</si>
  <si>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</si>
  <si>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</si>
  <si>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</si>
  <si>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</si>
  <si>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</si>
  <si>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</si>
  <si>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</si>
  <si>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</si>
  <si>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</si>
  <si>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</si>
  <si>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</si>
  <si>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</si>
  <si>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</si>
  <si>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</si>
  <si>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</si>
  <si>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</si>
  <si>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</si>
  <si>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</si>
  <si>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</si>
  <si>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</si>
  <si>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</si>
  <si>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</si>
  <si>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</si>
  <si>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</si>
  <si>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</si>
  <si>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</si>
  <si>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</si>
  <si>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</si>
  <si>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</si>
  <si>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</si>
  <si>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</si>
  <si>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</si>
  <si>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</si>
  <si>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</si>
  <si>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</si>
  <si>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</si>
  <si>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</si>
  <si>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</si>
  <si>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</si>
  <si>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</si>
  <si>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</si>
  <si>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</si>
  <si>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</si>
  <si>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</si>
  <si>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</si>
  <si>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</si>
  <si>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</si>
  <si>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</si>
  <si>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</si>
  <si>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</si>
  <si>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</si>
  <si>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</si>
  <si>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</si>
  <si>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</si>
  <si>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</si>
  <si>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</si>
  <si>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</si>
  <si>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</si>
  <si>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</si>
  <si>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</si>
  <si>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</si>
  <si>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</si>
  <si>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</si>
  <si>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</si>
  <si>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</si>
  <si>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</si>
  <si>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</si>
  <si>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</si>
  <si>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</si>
  <si>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</si>
  <si>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</si>
  <si>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</si>
  <si>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</si>
  <si>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</si>
  <si>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</si>
  <si>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</si>
  <si>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</si>
  <si>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</si>
  <si>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</si>
  <si>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</si>
  <si>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</si>
  <si>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</si>
  <si>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</si>
  <si>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</si>
  <si>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</si>
  <si>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</si>
  <si>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</si>
  <si>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</si>
  <si>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</si>
  <si>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</si>
  <si>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</si>
  <si>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</si>
  <si>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</si>
  <si>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</si>
  <si>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</si>
  <si>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</si>
  <si>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</si>
  <si>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</si>
  <si>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</si>
  <si>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</si>
  <si>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</si>
  <si>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</si>
  <si>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</si>
  <si>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</si>
  <si>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</si>
  <si>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</si>
  <si>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</si>
  <si>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</si>
  <si>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</si>
  <si>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</si>
  <si>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</si>
  <si>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</si>
  <si>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</si>
  <si>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</si>
  <si>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</si>
  <si>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</si>
  <si>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</si>
  <si>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</si>
  <si>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</si>
  <si>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</si>
  <si>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</si>
  <si>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</si>
  <si>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</si>
  <si>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</si>
  <si>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</si>
  <si>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</si>
  <si>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</si>
  <si>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</si>
  <si>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</si>
  <si>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</si>
  <si>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</si>
  <si>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</si>
  <si>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</si>
  <si>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</si>
  <si>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</si>
  <si>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</si>
  <si>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</si>
  <si>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</si>
  <si>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</si>
  <si>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</si>
  <si>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</si>
  <si>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</si>
  <si>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</si>
  <si>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</si>
  <si>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</si>
  <si>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</si>
  <si>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</si>
  <si>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</si>
  <si>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</si>
  <si>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</si>
  <si>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</si>
  <si>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</si>
  <si>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</si>
  <si>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</si>
  <si>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</si>
  <si>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</si>
  <si>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</si>
  <si>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</si>
  <si>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</si>
  <si>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</si>
  <si>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</si>
  <si>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</si>
  <si>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</si>
  <si>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</si>
  <si>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</si>
  <si>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</si>
  <si>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</si>
  <si>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</si>
  <si>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</si>
  <si>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</si>
  <si>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</si>
  <si>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</si>
  <si>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</si>
  <si>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</si>
  <si>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</si>
  <si>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</si>
  <si>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</si>
  <si>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</si>
  <si>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</si>
  <si>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</si>
  <si>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</si>
  <si>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</si>
  <si>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</si>
  <si>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</si>
  <si>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</si>
  <si>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</si>
  <si>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</si>
  <si>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</si>
  <si>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</si>
  <si>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</si>
  <si>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</si>
  <si>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</si>
  <si>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</si>
  <si>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</si>
  <si>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</si>
  <si>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</si>
  <si>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</si>
  <si>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</si>
  <si>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</si>
  <si>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</si>
  <si>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</si>
  <si>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</si>
  <si>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</si>
  <si>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</si>
  <si>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</si>
  <si>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</si>
  <si>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</si>
  <si>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</si>
  <si>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</si>
  <si>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</si>
  <si>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</si>
  <si>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</si>
  <si>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</si>
  <si>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</si>
  <si>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</si>
  <si>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</si>
  <si>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</si>
  <si>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</si>
  <si>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</si>
  <si>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</si>
  <si>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</si>
  <si>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</si>
  <si>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</si>
  <si>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</si>
  <si>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</si>
  <si>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</si>
  <si>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</si>
  <si>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</si>
  <si>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</si>
  <si>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</si>
  <si>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</si>
  <si>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</si>
  <si>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</si>
  <si>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</si>
  <si>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</si>
  <si>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</si>
  <si>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</si>
  <si>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</si>
  <si>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</si>
  <si>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</si>
  <si>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</si>
  <si>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</si>
  <si>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</si>
  <si>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</si>
  <si>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</si>
  <si>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</si>
  <si>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</si>
  <si>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</si>
  <si>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</si>
  <si>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</si>
  <si>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</si>
  <si>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</si>
  <si>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</si>
  <si>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</si>
  <si>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</si>
  <si>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</si>
  <si>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</si>
  <si>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</si>
  <si>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</si>
  <si>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</si>
  <si>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</si>
  <si>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</si>
  <si>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</si>
  <si>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</si>
  <si>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</si>
  <si>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</si>
  <si>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</si>
  <si>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</si>
  <si>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</si>
  <si>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</si>
  <si>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</si>
  <si>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</si>
  <si>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</si>
  <si>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</si>
  <si>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</si>
  <si>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</si>
  <si>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</si>
  <si>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</si>
  <si>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</si>
  <si>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</si>
  <si>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</si>
  <si>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</si>
  <si>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</si>
  <si>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</si>
  <si>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</si>
  <si>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</si>
  <si>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</si>
  <si>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</si>
  <si>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</si>
  <si>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</si>
  <si>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</si>
  <si>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</si>
  <si>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</si>
  <si>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</si>
  <si>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</si>
  <si>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</si>
  <si>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</si>
  <si>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</si>
  <si>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</si>
  <si>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</si>
  <si>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</si>
  <si>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</si>
  <si>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</si>
  <si>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</si>
  <si>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</si>
  <si>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</si>
  <si>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</si>
  <si>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</si>
  <si>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</si>
  <si>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</si>
  <si>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</si>
  <si>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</si>
  <si>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</si>
  <si>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</si>
  <si>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</si>
  <si>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</si>
  <si>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</si>
  <si>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</si>
  <si>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</si>
  <si>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</si>
  <si>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</si>
  <si>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</si>
  <si>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</si>
  <si>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</si>
  <si>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</si>
  <si>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</si>
  <si>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</si>
  <si>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</si>
  <si>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</si>
  <si>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</si>
  <si>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</si>
  <si>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</si>
  <si>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</si>
  <si>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</si>
  <si>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</si>
  <si>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</si>
  <si>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</si>
  <si>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</si>
  <si>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</si>
  <si>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</si>
  <si>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</si>
  <si>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</si>
  <si>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</si>
  <si>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</si>
  <si>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</si>
  <si>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</si>
  <si>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</si>
  <si>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</si>
  <si>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</si>
  <si>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</si>
  <si>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</si>
  <si>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</si>
  <si>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</si>
  <si>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</si>
  <si>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</si>
  <si>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</si>
  <si>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</si>
  <si>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</si>
  <si>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</si>
  <si>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</si>
  <si>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</si>
  <si>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</si>
  <si>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</si>
  <si>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</si>
  <si>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</si>
  <si>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</si>
  <si>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</si>
  <si>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</si>
  <si>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</si>
  <si>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</si>
  <si>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</si>
  <si>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</si>
  <si>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</si>
  <si>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</si>
  <si>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</si>
  <si>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</si>
  <si>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</si>
  <si>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</si>
  <si>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</si>
  <si>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</si>
  <si>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</si>
  <si>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</si>
  <si>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</si>
  <si>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</si>
  <si>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</si>
  <si>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</si>
  <si>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</si>
  <si>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</si>
  <si>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</si>
  <si>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</si>
  <si>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</si>
  <si>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</si>
  <si>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</si>
  <si>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</si>
  <si>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</si>
  <si>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</si>
  <si>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</si>
  <si>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</si>
  <si>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</si>
  <si>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</si>
  <si>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</si>
  <si>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</si>
  <si>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</si>
  <si>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</si>
  <si>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</si>
  <si>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</si>
  <si>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</si>
  <si>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</si>
  <si>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</si>
  <si>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</si>
  <si>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</si>
  <si>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</si>
  <si>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</si>
  <si>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</si>
  <si>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</si>
  <si>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</si>
  <si>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</si>
  <si>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</si>
  <si>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</si>
  <si>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</si>
  <si>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</si>
  <si>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</si>
  <si>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</si>
  <si>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</si>
  <si>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</si>
  <si>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</si>
  <si>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</si>
  <si>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</si>
  <si>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</si>
  <si>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</si>
  <si>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</si>
  <si>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</si>
  <si>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</si>
  <si>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</si>
  <si>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</si>
  <si>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</si>
  <si>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</si>
  <si>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</si>
  <si>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</si>
  <si>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</si>
  <si>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</si>
  <si>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</si>
  <si>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</si>
  <si>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</si>
  <si>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</si>
  <si>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</si>
  <si>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</si>
  <si>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</si>
  <si>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</si>
  <si>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</si>
  <si>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</si>
  <si>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</si>
  <si>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</si>
  <si>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</si>
  <si>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</si>
  <si>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</si>
  <si>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</si>
  <si>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</si>
  <si>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</si>
  <si>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</si>
  <si>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</si>
  <si>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</si>
  <si>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</si>
  <si>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</si>
  <si>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</si>
  <si>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</si>
  <si>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</si>
  <si>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</si>
  <si>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</si>
  <si>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</si>
  <si>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</si>
  <si>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</si>
  <si>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</si>
  <si>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</si>
  <si>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</si>
  <si>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</si>
  <si>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</si>
  <si>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</si>
  <si>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</si>
  <si>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</si>
  <si>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</si>
  <si>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</si>
  <si>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</si>
  <si>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</si>
  <si>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</si>
  <si>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</si>
  <si>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</si>
  <si>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</si>
  <si>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</si>
  <si>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</si>
  <si>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</si>
  <si>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</si>
  <si>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</si>
  <si>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</si>
  <si>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</si>
  <si>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</si>
  <si>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</si>
  <si>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</si>
  <si>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</si>
  <si>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</si>
  <si>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</si>
  <si>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</si>
  <si>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</si>
  <si>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</si>
  <si>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</si>
  <si>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</si>
  <si>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</si>
  <si>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</si>
  <si>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</si>
  <si>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</si>
  <si>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</si>
  <si>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</si>
  <si>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</si>
  <si>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</si>
  <si>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</si>
  <si>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</si>
  <si>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</si>
  <si>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</si>
  <si>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</si>
  <si>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</si>
  <si>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</si>
  <si>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</si>
  <si>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</si>
  <si>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</si>
  <si>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</si>
  <si>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</si>
  <si>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</si>
  <si>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</si>
  <si>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</si>
  <si>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</si>
  <si>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</si>
  <si>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</si>
  <si>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</si>
  <si>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</si>
  <si>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</si>
  <si>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</si>
  <si>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</si>
  <si>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</si>
  <si>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</si>
  <si>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</si>
  <si>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</si>
  <si>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</si>
  <si>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</si>
  <si>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</si>
  <si>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</si>
  <si>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</si>
  <si>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</si>
  <si>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</si>
  <si>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</si>
  <si>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</si>
  <si>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</si>
  <si>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</si>
  <si>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</si>
  <si>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</si>
  <si>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</si>
  <si>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</si>
  <si>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</si>
  <si>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</si>
  <si>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</si>
  <si>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</si>
  <si>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</si>
  <si>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</si>
  <si>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</si>
  <si>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</si>
  <si>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</si>
  <si>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</si>
  <si>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</si>
  <si>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</si>
  <si>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</si>
  <si>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</si>
  <si>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</si>
  <si>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</si>
  <si>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</si>
  <si>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</si>
  <si>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</si>
  <si>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</si>
  <si>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</si>
  <si>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</si>
  <si>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</si>
  <si>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</si>
  <si>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</si>
  <si>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</si>
  <si>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</si>
  <si>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</si>
  <si>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</si>
  <si>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</si>
  <si>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</si>
  <si>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</si>
  <si>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</si>
  <si>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</si>
  <si>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</si>
  <si>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</si>
  <si>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</si>
  <si>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</si>
  <si>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</si>
  <si>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</si>
  <si>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</si>
  <si>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</si>
  <si>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</si>
  <si>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</si>
  <si>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</si>
  <si>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</si>
  <si>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</si>
  <si>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</si>
  <si>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</si>
  <si>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</si>
  <si>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</si>
  <si>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</si>
  <si>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</si>
  <si>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</si>
  <si>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</si>
  <si>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</si>
  <si>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</si>
  <si>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</si>
  <si>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</si>
  <si>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</si>
  <si>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</si>
  <si>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</si>
  <si>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</si>
  <si>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</si>
  <si>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</si>
  <si>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</si>
  <si>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</si>
  <si>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</si>
  <si>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</si>
  <si>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</si>
  <si>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</si>
  <si>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</si>
  <si>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</si>
  <si>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</si>
  <si>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</si>
  <si>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</si>
  <si>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</si>
  <si>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</si>
  <si>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</si>
  <si>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</si>
  <si>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</si>
  <si>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</si>
  <si>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</si>
  <si>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</si>
  <si>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</si>
  <si>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</si>
  <si>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</si>
  <si>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</si>
  <si>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</si>
  <si>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</si>
  <si>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</si>
  <si>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</si>
  <si>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</si>
  <si>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</si>
  <si>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</si>
  <si>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</si>
  <si>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</si>
  <si>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</si>
  <si>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</si>
  <si>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</si>
  <si>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</si>
  <si>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</si>
  <si>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</si>
  <si>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</si>
  <si>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</si>
  <si>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</si>
  <si>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</si>
  <si>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</si>
  <si>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</si>
  <si>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</si>
  <si>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</si>
  <si>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</si>
  <si>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</si>
  <si>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</si>
  <si>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</si>
  <si>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</si>
  <si>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</si>
  <si>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</si>
  <si>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</si>
  <si>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</si>
  <si>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</si>
  <si>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</si>
  <si>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</si>
  <si>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</si>
  <si>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</si>
  <si>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</si>
  <si>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</si>
  <si>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</si>
  <si>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</si>
  <si>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</si>
  <si>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</si>
  <si>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</si>
  <si>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</si>
  <si>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</si>
  <si>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</si>
  <si>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</si>
  <si>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</si>
  <si>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</si>
  <si>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</si>
  <si>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</si>
  <si>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</si>
  <si>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</si>
  <si>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</si>
  <si>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</si>
  <si>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</si>
  <si>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</si>
  <si>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</si>
  <si>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</si>
  <si>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</si>
  <si>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</si>
  <si>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</si>
  <si>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</si>
  <si>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</si>
  <si>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</si>
  <si>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</si>
  <si>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</si>
  <si>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</si>
  <si>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</si>
  <si>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</si>
  <si>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</si>
  <si>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</si>
  <si>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</si>
  <si>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</si>
  <si>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</si>
  <si>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</si>
  <si>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</si>
  <si>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</si>
  <si>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</si>
  <si>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</si>
  <si>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</si>
  <si>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</si>
  <si>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</si>
  <si>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</si>
  <si>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</si>
  <si>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</si>
  <si>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</si>
  <si>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</si>
  <si>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</si>
  <si>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</si>
  <si>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</si>
  <si>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</si>
  <si>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</si>
  <si>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</si>
  <si>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</si>
  <si>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</si>
  <si>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</si>
  <si>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</si>
  <si>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</si>
  <si>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</si>
  <si>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</si>
  <si>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</si>
  <si>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</si>
  <si>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</si>
  <si>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</si>
  <si>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</si>
  <si>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</si>
  <si>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</si>
  <si>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</si>
  <si>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</si>
  <si>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</si>
  <si>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</si>
  <si>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</si>
  <si>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</si>
  <si>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</si>
  <si>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</si>
  <si>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</si>
  <si>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</si>
  <si>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</si>
  <si>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</si>
  <si>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</si>
  <si>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</si>
  <si>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</si>
  <si>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</si>
  <si>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</si>
  <si>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</si>
  <si>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</si>
  <si>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</si>
  <si>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</si>
  <si>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</si>
  <si>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</si>
  <si>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</si>
  <si>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</si>
  <si>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</si>
  <si>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</si>
  <si>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</si>
  <si>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</si>
  <si>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</si>
  <si>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</si>
  <si>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</si>
  <si>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</si>
  <si>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</si>
  <si>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</si>
  <si>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</si>
  <si>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</si>
  <si>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</si>
  <si>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</si>
  <si>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</si>
  <si>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</si>
  <si>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</si>
  <si>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</si>
  <si>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</si>
  <si>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</si>
  <si>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</si>
  <si>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</si>
  <si>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</si>
  <si>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</si>
  <si>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</si>
  <si>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</si>
  <si>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</si>
  <si>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</si>
  <si>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</si>
  <si>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</si>
  <si>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</si>
  <si>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</si>
  <si>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</si>
  <si>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</si>
  <si>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</si>
  <si>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</si>
  <si>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</si>
  <si>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</si>
  <si>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</si>
  <si>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</si>
  <si>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</si>
  <si>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</si>
  <si>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</si>
  <si>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</si>
  <si>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</si>
  <si>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</si>
  <si>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</si>
  <si>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</si>
  <si>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</si>
  <si>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</si>
  <si>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</si>
  <si>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</si>
  <si>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</si>
  <si>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</si>
  <si>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</si>
  <si>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</si>
  <si>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</si>
  <si>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</si>
  <si>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</si>
  <si>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</si>
  <si>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</si>
  <si>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</si>
  <si>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</si>
  <si>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</si>
  <si>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</si>
  <si>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</si>
  <si>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</si>
  <si>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</si>
  <si>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</si>
  <si>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</si>
  <si>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</si>
  <si>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</si>
  <si>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</si>
  <si>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</si>
  <si>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</si>
  <si>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</si>
  <si>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</si>
  <si>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</si>
  <si>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</si>
  <si>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</si>
  <si>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</si>
  <si>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</si>
  <si>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</si>
  <si>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</si>
  <si>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</si>
  <si>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</si>
  <si>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</si>
  <si>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</si>
  <si>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</si>
  <si>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</si>
  <si>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</si>
  <si>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</si>
  <si>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</si>
  <si>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</si>
  <si>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</si>
  <si>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</si>
  <si>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</si>
  <si>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</si>
  <si>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</si>
  <si>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</si>
  <si>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</si>
  <si>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</si>
  <si>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</si>
  <si>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</si>
  <si>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</si>
  <si>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</si>
  <si>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</si>
  <si>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</si>
  <si>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</si>
  <si>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</si>
  <si>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</si>
  <si>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</si>
  <si>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</si>
  <si>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</si>
  <si>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</si>
  <si>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</si>
  <si>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</si>
  <si>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</si>
  <si>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</si>
  <si>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</si>
  <si>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</si>
  <si>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</si>
  <si>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</si>
  <si>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</si>
  <si>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</si>
  <si>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</si>
  <si>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</si>
  <si>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</si>
  <si>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</si>
  <si>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</si>
  <si>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</si>
  <si>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</si>
  <si>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</si>
  <si>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</si>
  <si>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</si>
  <si>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</si>
  <si>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</si>
  <si>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</si>
  <si>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</si>
  <si>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</si>
  <si>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</si>
  <si>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</si>
  <si>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</si>
  <si>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</si>
  <si>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</si>
  <si>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</si>
  <si>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</si>
  <si>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</si>
  <si>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</si>
  <si>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</si>
  <si>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</si>
  <si>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</si>
  <si>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</si>
  <si>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</si>
  <si>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</si>
  <si>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</si>
  <si>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</si>
  <si>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</si>
  <si>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</si>
  <si>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</si>
  <si>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</si>
  <si>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</si>
  <si>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</si>
  <si>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</si>
  <si>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</si>
  <si>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</si>
  <si>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</si>
  <si>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</si>
  <si>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</si>
  <si>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</si>
  <si>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</si>
  <si>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</si>
  <si>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</si>
  <si>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</si>
  <si>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</si>
  <si>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</si>
  <si>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</si>
  <si>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</si>
  <si>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</si>
  <si>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</si>
  <si>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</si>
  <si>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</si>
  <si>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</si>
  <si>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</si>
  <si>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</si>
  <si>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</si>
  <si>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</si>
  <si>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</si>
  <si>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</si>
  <si>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</si>
  <si>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</si>
  <si>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</si>
  <si>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</si>
  <si>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</si>
  <si>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</si>
  <si>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</si>
  <si>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</si>
  <si>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</si>
  <si>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</si>
  <si>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</si>
  <si>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</si>
  <si>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</si>
  <si>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</si>
  <si>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</si>
  <si>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</si>
  <si>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</si>
  <si>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</si>
  <si>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</si>
  <si>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</si>
  <si>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</si>
  <si>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</si>
  <si>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</si>
  <si>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</si>
  <si>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</si>
  <si>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</si>
  <si>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</si>
  <si>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</si>
  <si>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</si>
  <si>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</si>
  <si>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</si>
  <si>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</si>
  <si>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</si>
  <si>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</si>
  <si>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</si>
  <si>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</si>
  <si>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</si>
  <si>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</si>
  <si>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</si>
  <si>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</si>
  <si>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</si>
  <si>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</si>
  <si>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</si>
  <si>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</si>
  <si>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</si>
  <si>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</si>
  <si>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</si>
  <si>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</si>
  <si>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</si>
  <si>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</si>
  <si>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</si>
  <si>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</si>
  <si>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</si>
  <si>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</si>
  <si>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</si>
  <si>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</si>
  <si>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</si>
  <si>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</si>
  <si>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</si>
  <si>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</si>
  <si>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</si>
  <si>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</si>
  <si>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</si>
  <si>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</si>
  <si>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</si>
  <si>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</si>
  <si>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</si>
  <si>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</si>
  <si>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</si>
  <si>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</si>
  <si>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</si>
  <si>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</si>
  <si>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</si>
  <si>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</si>
  <si>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</si>
  <si>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</si>
  <si>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</si>
  <si>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</si>
  <si>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</si>
  <si>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</si>
  <si>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</si>
  <si>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</si>
  <si>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</si>
  <si>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</si>
  <si>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</si>
  <si>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</si>
  <si>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</si>
  <si>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</si>
  <si>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</si>
  <si>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</si>
  <si>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</si>
  <si>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</si>
  <si>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</si>
  <si>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</si>
  <si>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</si>
  <si>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</si>
  <si>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</si>
  <si>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</si>
  <si>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</si>
  <si>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</si>
  <si>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</si>
  <si>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</si>
  <si>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</si>
  <si>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</si>
  <si>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</si>
  <si>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</si>
  <si>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</si>
  <si>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</si>
  <si>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</si>
  <si>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</si>
  <si>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</si>
  <si>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</si>
  <si>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</si>
  <si>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</si>
  <si>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</si>
  <si>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</si>
  <si>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</si>
  <si>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</si>
  <si>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</si>
  <si>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</si>
  <si>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</si>
  <si>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</si>
  <si>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</si>
  <si>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</si>
  <si>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</si>
  <si>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</si>
  <si>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</si>
  <si>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</si>
  <si>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</si>
  <si>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</si>
  <si>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</si>
  <si>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</si>
  <si>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</si>
  <si>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</si>
  <si>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</si>
  <si>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</si>
  <si>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</si>
  <si>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</si>
  <si>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</si>
  <si>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</si>
  <si>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</si>
  <si>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</si>
  <si>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</si>
  <si>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</si>
  <si>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</si>
  <si>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</si>
  <si>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</si>
  <si>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</si>
  <si>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</si>
  <si>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</si>
  <si>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</si>
  <si>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</si>
  <si>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</si>
  <si>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</si>
  <si>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</si>
  <si>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</si>
  <si>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</si>
  <si>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</si>
  <si>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</si>
  <si>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</si>
  <si>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</si>
  <si>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</si>
  <si>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</si>
  <si>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</si>
  <si>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</si>
  <si>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</si>
  <si>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</si>
  <si>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</si>
  <si>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</si>
  <si>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</si>
  <si>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</si>
  <si>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</si>
  <si>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</si>
  <si>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</si>
  <si>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</si>
  <si>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</si>
  <si>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</si>
  <si>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</si>
  <si>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</si>
  <si>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</si>
  <si>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</si>
  <si>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</si>
  <si>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</si>
  <si>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</si>
  <si>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</si>
  <si>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</si>
  <si>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</si>
  <si>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</si>
  <si>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</si>
  <si>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</si>
  <si>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</si>
  <si>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</si>
  <si>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</si>
  <si>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</si>
  <si>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</si>
  <si>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</si>
  <si>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</si>
  <si>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</si>
  <si>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</si>
  <si>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</si>
  <si>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</si>
  <si>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</si>
  <si>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</si>
  <si>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</si>
  <si>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</si>
  <si>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</si>
  <si>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</si>
  <si>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</si>
  <si>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</si>
  <si>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</si>
  <si>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</si>
  <si>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</si>
  <si>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</si>
  <si>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</si>
  <si>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</si>
  <si>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</si>
  <si>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</si>
  <si>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</si>
  <si>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</si>
  <si>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</si>
  <si>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</si>
  <si>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</si>
  <si>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</si>
  <si>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</si>
  <si>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</si>
  <si>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</si>
  <si>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</si>
  <si>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</si>
  <si>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</si>
  <si>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</si>
  <si>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</si>
  <si>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</si>
  <si>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</si>
  <si>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</si>
  <si>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</si>
  <si>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</si>
  <si>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</si>
  <si>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</si>
  <si>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</si>
  <si>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</si>
  <si>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</si>
  <si>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</si>
  <si>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</si>
  <si>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</si>
  <si>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</si>
  <si>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</si>
  <si>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</si>
  <si>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</si>
  <si>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</si>
  <si>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</si>
  <si>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</si>
  <si>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</si>
  <si>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</si>
  <si>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</si>
  <si>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</si>
  <si>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</si>
  <si>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</si>
  <si>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</si>
  <si>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</si>
  <si>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</si>
  <si>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</si>
  <si>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</si>
  <si>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</si>
  <si>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</si>
  <si>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</si>
  <si>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</si>
  <si>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</si>
  <si>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</si>
  <si>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</si>
  <si>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</si>
  <si>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</si>
  <si>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</si>
  <si>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</si>
  <si>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</si>
  <si>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</si>
  <si>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</si>
  <si>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</si>
  <si>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</si>
  <si>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</si>
  <si>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</si>
  <si>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</si>
  <si>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</si>
  <si>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</si>
  <si>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</si>
  <si>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</si>
  <si>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</si>
  <si>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</si>
  <si>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</si>
  <si>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</si>
  <si>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</si>
  <si>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</si>
  <si>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</si>
  <si>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</si>
  <si>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</si>
  <si>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</si>
  <si>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</si>
  <si>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</si>
  <si>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</si>
  <si>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</si>
  <si>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</si>
  <si>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</si>
  <si>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</si>
  <si>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</si>
  <si>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</si>
  <si>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</si>
  <si>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</si>
  <si>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</si>
  <si>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</si>
  <si>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</si>
  <si>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</si>
  <si>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</si>
  <si>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</si>
  <si>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</si>
  <si>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</si>
  <si>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</si>
  <si>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</si>
  <si>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</si>
  <si>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</si>
  <si>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</si>
  <si>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</si>
  <si>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</si>
  <si>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</si>
  <si>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</si>
  <si>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</si>
  <si>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</si>
  <si>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</si>
  <si>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</si>
  <si>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</si>
  <si>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</si>
  <si>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</si>
  <si>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</si>
  <si>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</si>
  <si>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</si>
  <si>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</si>
  <si>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</si>
  <si>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</si>
  <si>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</si>
  <si>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</si>
  <si>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</si>
  <si>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</si>
  <si>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</si>
  <si>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</si>
  <si>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</si>
  <si>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</si>
  <si>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</si>
  <si>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</si>
  <si>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</si>
  <si>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</si>
  <si>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</si>
  <si>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</si>
  <si>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</si>
  <si>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</si>
  <si>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</si>
  <si>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</si>
  <si>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</si>
  <si>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</si>
  <si>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</si>
  <si>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</si>
  <si>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</si>
  <si>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</si>
  <si>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</si>
  <si>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</si>
  <si>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</si>
  <si>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</si>
  <si>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</si>
  <si>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</si>
  <si>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</si>
  <si>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</si>
  <si>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</si>
  <si>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</si>
  <si>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</si>
  <si>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</si>
  <si>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</si>
  <si>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</si>
  <si>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</si>
  <si>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</si>
  <si>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</si>
  <si>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</si>
  <si>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</si>
  <si>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</si>
  <si>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</si>
  <si>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</si>
  <si>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</si>
  <si>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</si>
  <si>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</si>
  <si>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</si>
  <si>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</si>
  <si>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</si>
  <si>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</si>
  <si>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</si>
  <si>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</si>
  <si>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</si>
  <si>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</si>
  <si>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</si>
  <si>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</si>
  <si>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</si>
  <si>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</si>
  <si>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</si>
  <si>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</si>
  <si>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</si>
  <si>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</si>
  <si>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</si>
  <si>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</si>
  <si>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</si>
  <si>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</si>
  <si>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</si>
  <si>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</si>
  <si>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</si>
  <si>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</si>
  <si>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</si>
  <si>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</si>
  <si>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</si>
  <si>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</si>
  <si>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</si>
  <si>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</si>
  <si>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</si>
  <si>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</si>
  <si>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</si>
  <si>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</si>
  <si>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</si>
  <si>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</si>
  <si>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</si>
  <si>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</si>
  <si>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</si>
  <si>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</si>
  <si>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</si>
  <si>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</si>
  <si>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</si>
  <si>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</si>
  <si>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</si>
  <si>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</si>
  <si>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</si>
  <si>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</si>
  <si>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</si>
  <si>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</si>
  <si>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</si>
  <si>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</si>
  <si>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</si>
  <si>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</si>
  <si>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</si>
  <si>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</si>
  <si>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</si>
  <si>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</si>
  <si>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</si>
  <si>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</si>
  <si>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</si>
  <si>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</si>
  <si>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</si>
  <si>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</si>
  <si>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</si>
  <si>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</si>
  <si>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</si>
  <si>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</si>
  <si>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</si>
  <si>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</si>
  <si>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</si>
  <si>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</si>
  <si>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</si>
  <si>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</si>
  <si>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</si>
  <si>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</si>
  <si>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</si>
  <si>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</si>
  <si>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</si>
  <si>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</si>
  <si>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</si>
  <si>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</si>
  <si>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</si>
  <si>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</si>
  <si>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</si>
  <si>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</si>
  <si>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</si>
  <si>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</si>
  <si>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</si>
  <si>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</si>
  <si>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</si>
  <si>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</si>
  <si>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</si>
  <si>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</si>
  <si>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</si>
  <si>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</si>
  <si>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</si>
  <si>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</si>
  <si>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</si>
  <si>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</si>
  <si>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</si>
  <si>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</si>
  <si>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</si>
  <si>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</si>
  <si>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</si>
  <si>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</si>
  <si>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</si>
  <si>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</si>
  <si>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</si>
  <si>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</si>
  <si>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</si>
  <si>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</si>
  <si>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</si>
  <si>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</si>
  <si>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</si>
  <si>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</si>
  <si>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</si>
  <si>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</si>
  <si>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</si>
  <si>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</si>
  <si>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</si>
  <si>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</si>
  <si>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</si>
  <si>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</si>
  <si>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</si>
  <si>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</si>
  <si>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</si>
  <si>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</si>
  <si>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</si>
  <si>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</si>
  <si>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</si>
  <si>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</si>
  <si>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</si>
  <si>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</si>
  <si>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</si>
  <si>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</si>
  <si>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</si>
  <si>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</si>
  <si>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</si>
  <si>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</si>
  <si>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</si>
  <si>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</si>
  <si>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</si>
  <si>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</si>
  <si>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</si>
  <si>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</si>
  <si>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</si>
  <si>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</si>
  <si>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</si>
  <si>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</si>
  <si>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</si>
  <si>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</si>
  <si>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</si>
  <si>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</si>
  <si>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</si>
  <si>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</si>
  <si>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</si>
  <si>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</si>
  <si>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</si>
  <si>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</si>
  <si>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</si>
  <si>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</si>
  <si>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</si>
  <si>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</si>
  <si>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</si>
  <si>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</si>
  <si>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</si>
  <si>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</si>
  <si>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</si>
  <si>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</si>
  <si>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</si>
  <si>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</si>
  <si>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</si>
  <si>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</si>
  <si>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</si>
  <si>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</si>
  <si>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</si>
  <si>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</si>
  <si>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</si>
  <si>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</si>
  <si>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</si>
  <si>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</si>
  <si>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</si>
  <si>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</si>
  <si>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</si>
  <si>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</si>
  <si>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</si>
  <si>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</si>
  <si>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</si>
  <si>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</si>
  <si>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</si>
  <si>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</si>
  <si>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</si>
  <si>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</si>
  <si>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</si>
  <si>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</si>
  <si>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</si>
  <si>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</si>
  <si>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</si>
  <si>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</si>
  <si>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</si>
  <si>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</si>
  <si>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</si>
  <si>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</si>
  <si>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</si>
  <si>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</si>
  <si>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</si>
  <si>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</si>
  <si>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</si>
  <si>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</si>
  <si>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</si>
  <si>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</si>
  <si>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</si>
  <si>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</si>
  <si>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</si>
  <si>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</si>
  <si>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</si>
  <si>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</si>
  <si>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</si>
  <si>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</si>
  <si>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</si>
  <si>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</si>
  <si>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</si>
  <si>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</si>
  <si>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</si>
  <si>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</si>
  <si>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</si>
  <si>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</si>
  <si>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</si>
  <si>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</si>
  <si>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</si>
  <si>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</si>
  <si>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</si>
  <si>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</si>
  <si>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</si>
  <si>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</si>
  <si>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</si>
  <si>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</si>
  <si>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</si>
  <si>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</si>
  <si>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</si>
  <si>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</si>
  <si>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</si>
  <si>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</si>
  <si>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</si>
  <si>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</si>
  <si>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</si>
  <si>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</si>
  <si>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</si>
  <si>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</si>
  <si>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</si>
  <si>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</si>
  <si>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</si>
  <si>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</si>
  <si>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</si>
  <si>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</si>
  <si>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</si>
  <si>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</si>
  <si>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</si>
  <si>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</si>
  <si>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</si>
  <si>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</si>
  <si>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</si>
  <si>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</si>
  <si>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</si>
  <si>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</si>
  <si>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</si>
  <si>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</si>
  <si>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</si>
  <si>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</si>
  <si>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</si>
  <si>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</si>
  <si>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</si>
  <si>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</si>
  <si>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</si>
  <si>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</si>
  <si>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</si>
  <si>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</si>
  <si>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</si>
  <si>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</si>
  <si>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</si>
  <si>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</si>
  <si>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</si>
  <si>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</si>
  <si>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</si>
  <si>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</si>
  <si>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</si>
  <si>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</si>
  <si>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</si>
  <si>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</si>
  <si>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</si>
  <si>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</si>
  <si>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</si>
  <si>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</si>
  <si>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</si>
  <si>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</si>
  <si>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</si>
  <si>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</si>
  <si>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</si>
  <si>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</si>
  <si>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</si>
  <si>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</si>
  <si>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</si>
  <si>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</si>
  <si>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</si>
  <si>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</si>
  <si>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</si>
  <si>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</si>
  <si>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</si>
  <si>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</si>
  <si>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</si>
  <si>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</si>
  <si>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</si>
  <si>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</si>
  <si>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</si>
  <si>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</si>
  <si>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</si>
  <si>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</si>
  <si>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</si>
  <si>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</si>
  <si>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</si>
  <si>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</si>
  <si>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</si>
  <si>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</si>
  <si>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</si>
  <si>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</si>
  <si>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</si>
  <si>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</si>
  <si>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</si>
  <si>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</si>
  <si>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</si>
  <si>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</si>
  <si>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</si>
  <si>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</si>
  <si>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</si>
  <si>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</si>
  <si>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</si>
  <si>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</si>
  <si>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</si>
  <si>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</si>
  <si>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</si>
  <si>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</si>
  <si>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</si>
  <si>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</si>
  <si>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</si>
  <si>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</si>
  <si>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</si>
  <si>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</si>
  <si>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</si>
  <si>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</si>
  <si>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</si>
  <si>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</si>
  <si>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</si>
  <si>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</si>
  <si>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</si>
  <si>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</si>
  <si>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</si>
  <si>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</si>
  <si>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</si>
  <si>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</si>
  <si>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</si>
  <si>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</si>
  <si>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</si>
  <si>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</si>
  <si>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</si>
  <si>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</si>
  <si>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</si>
  <si>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</si>
  <si>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</si>
  <si>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</si>
  <si>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</si>
  <si>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</si>
  <si>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</si>
  <si>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</si>
  <si>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</si>
  <si>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</si>
  <si>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</si>
  <si>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</si>
  <si>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</si>
  <si>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</si>
  <si>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</si>
  <si>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</si>
  <si>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</si>
  <si>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</si>
  <si>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</si>
  <si>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</si>
  <si>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</si>
  <si>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</si>
  <si>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</si>
  <si>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</si>
  <si>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</si>
  <si>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</si>
  <si>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</si>
  <si>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</si>
  <si>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</si>
  <si>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</si>
  <si>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</si>
  <si>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</si>
  <si>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</si>
  <si>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</si>
  <si>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</si>
  <si>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</si>
  <si>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</si>
  <si>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</si>
  <si>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</si>
  <si>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</si>
  <si>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</si>
  <si>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</si>
  <si>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</si>
  <si>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</si>
  <si>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</si>
  <si>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</si>
  <si>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</si>
  <si>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</si>
  <si>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</si>
  <si>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</si>
  <si>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</si>
  <si>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</si>
  <si>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</si>
  <si>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</si>
  <si>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</si>
  <si>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</si>
  <si>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</si>
  <si>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</si>
  <si>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</si>
  <si>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</si>
  <si>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</si>
  <si>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</si>
  <si>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</si>
  <si>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</si>
  <si>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</si>
  <si>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</si>
  <si>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</si>
  <si>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</si>
  <si>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</si>
  <si>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</si>
  <si>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</si>
  <si>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</si>
  <si>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</si>
  <si>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</si>
  <si>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</si>
  <si>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</si>
  <si>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</si>
  <si>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</si>
  <si>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</si>
  <si>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</si>
  <si>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</si>
  <si>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</si>
  <si>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</si>
  <si>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</si>
  <si>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</si>
  <si>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</si>
  <si>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</si>
  <si>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</si>
  <si>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</si>
  <si>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</si>
  <si>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</si>
  <si>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</si>
  <si>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</si>
  <si>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</si>
  <si>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</si>
  <si>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</si>
  <si>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</si>
  <si>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</si>
  <si>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</si>
  <si>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</si>
  <si>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</si>
  <si>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</si>
  <si>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</si>
  <si>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</si>
  <si>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</si>
  <si>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</si>
  <si>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</si>
  <si>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</si>
  <si>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</si>
  <si>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</si>
  <si>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</si>
  <si>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</si>
  <si>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</si>
  <si>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</si>
  <si>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</si>
  <si>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</si>
  <si>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</si>
  <si>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</si>
  <si>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</si>
  <si>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</si>
  <si>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</si>
  <si>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</si>
  <si>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</si>
  <si>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</si>
  <si>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</si>
  <si>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</si>
  <si>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</si>
  <si>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</si>
  <si>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</si>
  <si>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</si>
  <si>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</si>
  <si>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</si>
  <si>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</si>
  <si>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</si>
  <si>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</si>
  <si>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</si>
  <si>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</si>
  <si>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</si>
  <si>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</si>
  <si>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</si>
  <si>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</si>
  <si>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</si>
  <si>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</si>
  <si>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</si>
  <si>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</si>
  <si>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</si>
  <si>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</si>
  <si>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</si>
  <si>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</si>
  <si>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</si>
  <si>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</si>
  <si>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</si>
  <si>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</si>
  <si>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</si>
  <si>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</si>
  <si>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</si>
  <si>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</si>
  <si>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</si>
  <si>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</si>
  <si>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</si>
  <si>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</si>
  <si>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</si>
  <si>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</si>
  <si>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</si>
  <si>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</si>
  <si>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</si>
  <si>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</si>
  <si>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</si>
  <si>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</si>
  <si>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</si>
  <si>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</si>
  <si>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</si>
  <si>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</si>
  <si>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</si>
  <si>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</si>
  <si>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</si>
  <si>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</si>
  <si>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</si>
  <si>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</si>
  <si>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</si>
  <si>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</si>
  <si>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</si>
  <si>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</si>
  <si>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</si>
  <si>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</si>
  <si>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</si>
  <si>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</si>
  <si>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</si>
  <si>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</si>
  <si>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</si>
  <si>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</si>
  <si>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</si>
  <si>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</si>
  <si>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</si>
  <si>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</si>
  <si>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</si>
  <si>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</si>
  <si>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</si>
  <si>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</si>
  <si>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</si>
  <si>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</si>
  <si>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</si>
  <si>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</si>
  <si>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</si>
  <si>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</si>
  <si>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</si>
  <si>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</si>
  <si>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</si>
  <si>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</si>
  <si>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</si>
  <si>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</si>
  <si>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</si>
  <si>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</si>
  <si>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</si>
  <si>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</si>
  <si>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</si>
  <si>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</si>
  <si>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</si>
  <si>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</si>
  <si>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</si>
  <si>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</si>
  <si>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</si>
  <si>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</si>
  <si>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</si>
  <si>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</si>
  <si>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</si>
  <si>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</si>
  <si>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</si>
  <si>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</si>
  <si>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</si>
  <si>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</si>
  <si>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</si>
  <si>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</si>
  <si>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</si>
  <si>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</si>
  <si>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</si>
  <si>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</si>
  <si>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</si>
  <si>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</si>
  <si>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</si>
  <si>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</si>
  <si>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</si>
  <si>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</si>
  <si>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</si>
  <si>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</si>
  <si>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</si>
  <si>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</si>
  <si>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</si>
  <si>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</si>
  <si>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</si>
  <si>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</si>
  <si>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</si>
  <si>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</si>
  <si>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</si>
  <si>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</si>
  <si>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</si>
  <si>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</si>
  <si>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</si>
  <si>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</si>
  <si>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</si>
  <si>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</si>
  <si>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</si>
  <si>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</si>
  <si>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</si>
  <si>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</si>
  <si>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</si>
  <si>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</si>
  <si>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</si>
  <si>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</si>
  <si>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</si>
  <si>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</si>
  <si>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</si>
  <si>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</si>
  <si>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</si>
  <si>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</si>
  <si>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</si>
  <si>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</si>
  <si>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</si>
  <si>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</si>
  <si>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</si>
  <si>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</si>
  <si>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</si>
  <si>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</si>
  <si>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</si>
  <si>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</si>
  <si>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</si>
  <si>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</si>
  <si>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</si>
  <si>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</si>
  <si>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</si>
  <si>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</si>
  <si>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</si>
  <si>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</si>
  <si>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</si>
  <si>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</si>
  <si>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</si>
  <si>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</si>
  <si>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</si>
  <si>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</si>
  <si>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</si>
  <si>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</si>
  <si>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</si>
  <si>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</si>
  <si>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</si>
  <si>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</si>
  <si>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</si>
  <si>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</si>
  <si>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</si>
  <si>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</si>
  <si>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</si>
  <si>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</si>
  <si>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</si>
  <si>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</si>
  <si>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</si>
  <si>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</si>
  <si>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</si>
  <si>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</si>
  <si>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</si>
  <si>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</si>
  <si>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</si>
  <si>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</si>
  <si>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</si>
  <si>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</si>
  <si>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</si>
  <si>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</si>
  <si>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</si>
  <si>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</si>
  <si>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</si>
  <si>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</si>
  <si>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</si>
  <si>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</si>
  <si>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</si>
  <si>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</si>
  <si>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</si>
  <si>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</si>
  <si>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</si>
  <si>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</si>
  <si>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</si>
  <si>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</si>
  <si>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</si>
  <si>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</si>
  <si>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</si>
  <si>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</si>
  <si>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</si>
  <si>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</si>
  <si>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</si>
  <si>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</si>
  <si>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</si>
  <si>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</si>
  <si>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</si>
  <si>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</si>
  <si>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</si>
  <si>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</si>
  <si>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</si>
  <si>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</si>
  <si>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</si>
  <si>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</si>
  <si>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</si>
  <si>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</si>
  <si>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</si>
  <si>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</si>
  <si>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</si>
  <si>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</si>
  <si>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</si>
  <si>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</si>
  <si>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</si>
  <si>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</si>
  <si>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</si>
  <si>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</si>
  <si>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</si>
  <si>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</si>
  <si>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</si>
  <si>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</si>
  <si>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</si>
  <si>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</si>
  <si>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</si>
  <si>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</si>
  <si>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</si>
  <si>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</si>
  <si>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</si>
  <si>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</si>
  <si>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</si>
  <si>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</si>
  <si>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</si>
  <si>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</si>
  <si>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</si>
  <si>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</si>
  <si>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</si>
  <si>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</si>
  <si>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</si>
  <si>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</si>
  <si>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</si>
  <si>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</si>
  <si>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</si>
  <si>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</si>
  <si>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</si>
  <si>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</si>
  <si>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</si>
  <si>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</si>
  <si>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</si>
  <si>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</si>
  <si>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</si>
  <si>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</si>
  <si>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</si>
  <si>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</si>
  <si>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</si>
  <si>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</si>
  <si>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</si>
  <si>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</si>
  <si>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</si>
  <si>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</si>
  <si>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</si>
  <si>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</si>
  <si>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</si>
  <si>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</si>
  <si>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</si>
  <si>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</si>
  <si>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</si>
  <si>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</si>
  <si>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</si>
  <si>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</si>
  <si>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</si>
  <si>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</si>
  <si>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</si>
  <si>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</si>
  <si>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</si>
  <si>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</si>
  <si>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</si>
  <si>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</si>
  <si>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</si>
  <si>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</si>
  <si>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</si>
  <si>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</si>
  <si>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</si>
  <si>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</si>
  <si>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</si>
  <si>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</si>
  <si>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</si>
  <si>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</si>
  <si>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</si>
  <si>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</si>
  <si>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</si>
  <si>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</si>
  <si>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</si>
  <si>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</si>
  <si>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</si>
  <si>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</si>
  <si>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</si>
  <si>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</si>
  <si>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</si>
  <si>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</si>
  <si>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</si>
  <si>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</si>
  <si>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</si>
  <si>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</si>
  <si>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</si>
  <si>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</si>
  <si>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</si>
  <si>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</si>
  <si>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</si>
  <si>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</si>
  <si>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</si>
  <si>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</si>
  <si>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</si>
  <si>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</si>
  <si>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</si>
  <si>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</si>
  <si>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</si>
  <si>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</si>
  <si>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</si>
  <si>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</si>
  <si>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</si>
  <si>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</si>
  <si>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</si>
  <si>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</si>
  <si>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</si>
  <si>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</si>
  <si>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</si>
  <si>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</si>
  <si>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</si>
  <si>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</si>
  <si>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</si>
  <si>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</si>
  <si>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</si>
  <si>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</si>
  <si>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</si>
  <si>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</si>
  <si>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</si>
  <si>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</si>
  <si>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</si>
  <si>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</si>
  <si>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</si>
  <si>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</si>
  <si>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</si>
  <si>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</si>
  <si>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</si>
  <si>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</si>
  <si>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</si>
  <si>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</si>
  <si>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</si>
  <si>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</si>
  <si>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</si>
  <si>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</si>
  <si>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</si>
  <si>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</si>
  <si>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</si>
  <si>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</si>
  <si>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</si>
  <si>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</si>
  <si>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</si>
  <si>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</si>
  <si>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</si>
  <si>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</si>
  <si>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</si>
  <si>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</si>
  <si>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</si>
  <si>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</si>
  <si>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</si>
  <si>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</si>
  <si>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</si>
  <si>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</si>
  <si>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</si>
  <si>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</si>
  <si>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</si>
  <si>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</si>
  <si>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</si>
  <si>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</si>
  <si>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</si>
  <si>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</si>
  <si>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</si>
  <si>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</si>
  <si>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</si>
  <si>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</si>
  <si>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</si>
  <si>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</si>
  <si>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</si>
  <si>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</si>
  <si>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</si>
  <si>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</si>
  <si>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</si>
  <si>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</si>
  <si>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</si>
  <si>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</si>
  <si>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</si>
  <si>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</si>
  <si>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</si>
  <si>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</si>
  <si>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</si>
  <si>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</si>
  <si>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</si>
  <si>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</si>
  <si>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</si>
  <si>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</si>
  <si>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</si>
  <si>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</si>
  <si>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</si>
  <si>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</si>
  <si>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</si>
  <si>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</si>
  <si>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</si>
  <si>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</si>
  <si>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</si>
  <si>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</si>
  <si>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</si>
  <si>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</si>
  <si>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</si>
  <si>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</si>
  <si>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</si>
  <si>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</si>
  <si>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</si>
  <si>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</si>
  <si>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</si>
  <si>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</si>
  <si>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</si>
  <si>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</si>
  <si>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</si>
  <si>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</si>
  <si>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</si>
  <si>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</si>
  <si>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</si>
  <si>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</si>
  <si>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</si>
  <si>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</si>
  <si>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</si>
  <si>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</si>
  <si>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</si>
  <si>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</si>
  <si>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</si>
  <si>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</si>
  <si>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</si>
  <si>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</si>
  <si>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</si>
  <si>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</si>
  <si>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</si>
  <si>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</si>
  <si>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</si>
  <si>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</si>
  <si>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</si>
  <si>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</si>
  <si>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</si>
  <si>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</si>
  <si>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</si>
  <si>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</si>
  <si>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</si>
  <si>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</si>
  <si>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</si>
  <si>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</si>
  <si>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</si>
  <si>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</si>
  <si>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</si>
  <si>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</si>
  <si>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</si>
  <si>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</si>
  <si>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</si>
  <si>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</si>
  <si>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</si>
  <si>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</si>
  <si>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</si>
  <si>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</si>
  <si>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</si>
  <si>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</si>
  <si>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</si>
  <si>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</si>
  <si>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</si>
  <si>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</si>
  <si>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</si>
  <si>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</si>
  <si>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</si>
  <si>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</si>
  <si>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</si>
  <si>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</si>
  <si>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</si>
  <si>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</si>
  <si>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</si>
  <si>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</si>
  <si>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</si>
  <si>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</si>
  <si>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</si>
  <si>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</si>
  <si>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</si>
  <si>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</si>
  <si>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</si>
  <si>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</si>
  <si>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</si>
  <si>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</si>
  <si>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</si>
  <si>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</si>
  <si>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</si>
  <si>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</si>
  <si>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</si>
  <si>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</si>
  <si>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</si>
  <si>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</si>
  <si>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</si>
  <si>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</si>
  <si>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</si>
  <si>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</si>
  <si>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</si>
  <si>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</si>
  <si>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</si>
  <si>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</si>
  <si>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</si>
  <si>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</si>
  <si>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</si>
  <si>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</si>
  <si>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</si>
  <si>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</si>
  <si>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</si>
  <si>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</si>
  <si>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</si>
  <si>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</si>
  <si>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</si>
  <si>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</si>
  <si>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</si>
  <si>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</si>
  <si>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</si>
  <si>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</si>
  <si>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</si>
  <si>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</si>
  <si>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</si>
  <si>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</si>
  <si>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</si>
  <si>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</si>
  <si>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</si>
  <si>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</si>
  <si>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</si>
  <si>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</si>
  <si>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</si>
  <si>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</si>
  <si>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</si>
  <si>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</si>
  <si>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</si>
  <si>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</si>
  <si>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</si>
  <si>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</si>
  <si>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</si>
  <si>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</si>
  <si>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</si>
  <si>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</si>
  <si>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</si>
  <si>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</si>
  <si>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</si>
  <si>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</si>
  <si>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</si>
  <si>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</si>
  <si>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</si>
  <si>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</si>
  <si>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</si>
  <si>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</si>
  <si>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</si>
  <si>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</si>
  <si>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</si>
  <si>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</si>
  <si>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</si>
  <si>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</si>
  <si>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</si>
  <si>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</si>
  <si>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</si>
  <si>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</si>
  <si>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</si>
  <si>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</si>
  <si>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</si>
  <si>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</si>
  <si>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</si>
  <si>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</si>
  <si>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</si>
  <si>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</si>
  <si>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</si>
  <si>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</si>
  <si>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</si>
  <si>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</si>
  <si>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</si>
  <si>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</si>
  <si>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</si>
  <si>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</si>
  <si>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</si>
  <si>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</si>
  <si>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</si>
  <si>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</si>
  <si>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</si>
  <si>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</si>
  <si>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</si>
  <si>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</si>
  <si>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</si>
  <si>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</si>
  <si>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</si>
  <si>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</si>
  <si>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</si>
  <si>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</si>
  <si>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</si>
  <si>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</si>
  <si>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</si>
  <si>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</si>
  <si>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</si>
  <si>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</si>
  <si>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</si>
  <si>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</si>
  <si>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</si>
  <si>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</si>
  <si>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</si>
  <si>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</si>
  <si>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</si>
  <si>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</si>
  <si>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</si>
  <si>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</si>
  <si>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</si>
  <si>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</si>
  <si>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</si>
  <si>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</si>
  <si>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</si>
  <si>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</si>
  <si>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</si>
  <si>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</si>
  <si>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</si>
  <si>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</si>
  <si>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</si>
  <si>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</si>
  <si>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</si>
  <si>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</si>
  <si>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</si>
  <si>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</si>
  <si>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</si>
  <si>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</si>
  <si>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</si>
  <si>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</si>
  <si>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</si>
  <si>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</si>
  <si>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</si>
  <si>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</si>
  <si>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</si>
  <si>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</si>
  <si>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</si>
  <si>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</si>
  <si>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</si>
  <si>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</si>
  <si>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</si>
  <si>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</si>
  <si>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</si>
  <si>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</si>
  <si>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</si>
  <si>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</si>
  <si>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</si>
  <si>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</si>
  <si>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</si>
  <si>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</si>
  <si>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</si>
  <si>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</si>
  <si>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</si>
  <si>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</si>
  <si>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</si>
  <si>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</si>
  <si>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</si>
  <si>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</si>
  <si>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</si>
  <si>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</si>
  <si>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</si>
  <si>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</si>
  <si>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</si>
  <si>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</si>
  <si>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</si>
  <si>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</si>
  <si>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</si>
  <si>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</si>
  <si>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</si>
  <si>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</si>
  <si>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</si>
  <si>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</si>
  <si>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</si>
  <si>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</si>
  <si>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</si>
  <si>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</si>
  <si>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</si>
  <si>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</si>
  <si>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</si>
  <si>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</si>
  <si>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</si>
  <si>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</si>
  <si>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</si>
  <si>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</si>
  <si>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</si>
  <si>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</si>
  <si>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</si>
  <si>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</si>
  <si>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</si>
  <si>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</si>
  <si>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</si>
  <si>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</si>
  <si>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</si>
  <si>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</si>
  <si>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</si>
  <si>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</si>
  <si>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</si>
  <si>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</si>
  <si>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</si>
  <si>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</si>
  <si>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</si>
  <si>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</si>
  <si>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</si>
  <si>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</si>
  <si>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</si>
  <si>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</si>
  <si>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</si>
  <si>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</si>
  <si>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</si>
  <si>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</si>
  <si>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</si>
  <si>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</si>
  <si>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</si>
  <si>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</si>
  <si>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</si>
  <si>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</si>
  <si>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</si>
  <si>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</si>
  <si>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</si>
  <si>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</si>
  <si>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</si>
  <si>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</si>
  <si>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</si>
  <si>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</si>
  <si>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</si>
  <si>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</si>
  <si>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</si>
  <si>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</si>
  <si>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</si>
  <si>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</si>
  <si>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</si>
  <si>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</si>
  <si>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</si>
  <si>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</si>
  <si>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</si>
  <si>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</si>
  <si>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</si>
  <si>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</si>
  <si>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</si>
  <si>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</si>
  <si>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</si>
  <si>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</si>
  <si>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</si>
  <si>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</si>
  <si>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</si>
  <si>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</si>
  <si>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</si>
  <si>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</si>
  <si>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</si>
  <si>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</si>
  <si>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</si>
  <si>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</si>
  <si>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</si>
  <si>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</si>
  <si>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</si>
  <si>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</si>
  <si>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</si>
  <si>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</si>
  <si>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</si>
  <si>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</si>
  <si>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</si>
  <si>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</si>
  <si>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</si>
  <si>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</si>
  <si>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</si>
  <si>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</si>
  <si>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</si>
  <si>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</si>
  <si>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</si>
  <si>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</si>
  <si>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</si>
  <si>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</si>
  <si>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</si>
  <si>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</si>
  <si>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</si>
  <si>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</si>
  <si>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</si>
  <si>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</si>
  <si>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</si>
  <si>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</si>
  <si>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</si>
  <si>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</si>
  <si>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</si>
  <si>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</si>
  <si>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</si>
  <si>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</si>
  <si>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</si>
  <si>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</si>
  <si>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</si>
  <si>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</si>
  <si>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</si>
  <si>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</si>
  <si>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</si>
  <si>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</si>
  <si>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</si>
  <si>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</si>
  <si>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</si>
  <si>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</si>
  <si>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</si>
  <si>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</si>
  <si>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</si>
  <si>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</si>
  <si>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Горњи Милановац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</si>
</sst>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444</c:v>
                </c:pt>
                <c:pt idx="1">
                  <c:v>611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524</c:v>
                </c:pt>
                <c:pt idx="1">
                  <c:v>634</c:v>
                </c:pt>
                <c:pt idx="2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42560"/>
        <c:axId val="105844096"/>
      </c:barChart>
      <c:catAx>
        <c:axId val="1058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44096"/>
        <c:crosses val="autoZero"/>
        <c:auto val="1"/>
        <c:lblAlgn val="ctr"/>
        <c:lblOffset val="100"/>
        <c:noMultiLvlLbl val="0"/>
      </c:catAx>
      <c:valAx>
        <c:axId val="10584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42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1323</c:v>
                </c:pt>
                <c:pt idx="1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07808"/>
        <c:axId val="108009344"/>
      </c:barChart>
      <c:catAx>
        <c:axId val="10800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009344"/>
        <c:crosses val="autoZero"/>
        <c:auto val="1"/>
        <c:lblAlgn val="ctr"/>
        <c:lblOffset val="100"/>
        <c:noMultiLvlLbl val="0"/>
      </c:catAx>
      <c:valAx>
        <c:axId val="1080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0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</c:v>
                </c:pt>
                <c:pt idx="1">
                  <c:v>143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22016"/>
        <c:axId val="108027904"/>
      </c:barChart>
      <c:catAx>
        <c:axId val="10802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27904"/>
        <c:crosses val="autoZero"/>
        <c:auto val="1"/>
        <c:lblAlgn val="ctr"/>
        <c:lblOffset val="100"/>
        <c:noMultiLvlLbl val="0"/>
      </c:catAx>
      <c:valAx>
        <c:axId val="10802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22016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42880"/>
        <c:axId val="108044672"/>
      </c:barChart>
      <c:catAx>
        <c:axId val="108042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44672"/>
        <c:crosses val="autoZero"/>
        <c:auto val="1"/>
        <c:lblAlgn val="ctr"/>
        <c:lblOffset val="100"/>
        <c:noMultiLvlLbl val="0"/>
      </c:catAx>
      <c:valAx>
        <c:axId val="108044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8042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15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69632"/>
        <c:axId val="108071168"/>
      </c:barChart>
      <c:catAx>
        <c:axId val="1080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71168"/>
        <c:crosses val="autoZero"/>
        <c:auto val="1"/>
        <c:lblAlgn val="ctr"/>
        <c:lblOffset val="100"/>
        <c:noMultiLvlLbl val="0"/>
      </c:catAx>
      <c:valAx>
        <c:axId val="10807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6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38</c:v>
                </c:pt>
                <c:pt idx="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097920"/>
        <c:axId val="108099456"/>
      </c:barChart>
      <c:catAx>
        <c:axId val="10809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99456"/>
        <c:crosses val="autoZero"/>
        <c:auto val="1"/>
        <c:lblAlgn val="ctr"/>
        <c:lblOffset val="100"/>
        <c:noMultiLvlLbl val="0"/>
      </c:catAx>
      <c:valAx>
        <c:axId val="108099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097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430.07299999999998</c:v>
                </c:pt>
                <c:pt idx="1">
                  <c:v>495.49400000000003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35808"/>
        <c:axId val="108537344"/>
      </c:barChart>
      <c:catAx>
        <c:axId val="108535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37344"/>
        <c:crosses val="autoZero"/>
        <c:auto val="1"/>
        <c:lblAlgn val="ctr"/>
        <c:lblOffset val="100"/>
        <c:noMultiLvlLbl val="0"/>
      </c:catAx>
      <c:valAx>
        <c:axId val="108537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35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13766</c:v>
                </c:pt>
                <c:pt idx="1">
                  <c:v>12748</c:v>
                </c:pt>
                <c:pt idx="2">
                  <c:v>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50016"/>
        <c:axId val="108551552"/>
      </c:barChart>
      <c:catAx>
        <c:axId val="1085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51552"/>
        <c:crosses val="autoZero"/>
        <c:auto val="1"/>
        <c:lblAlgn val="ctr"/>
        <c:lblOffset val="100"/>
        <c:noMultiLvlLbl val="0"/>
      </c:catAx>
      <c:valAx>
        <c:axId val="10855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50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572672"/>
        <c:axId val="108574208"/>
      </c:barChart>
      <c:catAx>
        <c:axId val="1085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4208"/>
        <c:crosses val="autoZero"/>
        <c:auto val="1"/>
        <c:lblAlgn val="ctr"/>
        <c:lblOffset val="100"/>
        <c:noMultiLvlLbl val="0"/>
      </c:catAx>
      <c:valAx>
        <c:axId val="1085742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5726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8.6</c:v>
                </c:pt>
                <c:pt idx="1">
                  <c:v>3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676992"/>
        <c:axId val="108678528"/>
      </c:barChart>
      <c:catAx>
        <c:axId val="10867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678528"/>
        <c:crosses val="autoZero"/>
        <c:auto val="1"/>
        <c:lblAlgn val="ctr"/>
        <c:lblOffset val="100"/>
        <c:noMultiLvlLbl val="0"/>
      </c:catAx>
      <c:valAx>
        <c:axId val="10867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6769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16.56741214057508</c:v>
                </c:pt>
                <c:pt idx="1">
                  <c:v>58.785942492012779</c:v>
                </c:pt>
                <c:pt idx="2">
                  <c:v>24.646645367412141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117</c:v>
                </c:pt>
                <c:pt idx="1">
                  <c:v>168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23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61120"/>
        <c:axId val="105862656"/>
      </c:barChart>
      <c:catAx>
        <c:axId val="1058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62656"/>
        <c:crosses val="autoZero"/>
        <c:auto val="1"/>
        <c:lblAlgn val="ctr"/>
        <c:lblOffset val="100"/>
        <c:noMultiLvlLbl val="0"/>
      </c:catAx>
      <c:valAx>
        <c:axId val="1058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861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745856"/>
        <c:axId val="108747392"/>
      </c:barChart>
      <c:catAx>
        <c:axId val="1087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47392"/>
        <c:crosses val="autoZero"/>
        <c:auto val="1"/>
        <c:lblAlgn val="ctr"/>
        <c:lblOffset val="100"/>
        <c:noMultiLvlLbl val="0"/>
      </c:catAx>
      <c:valAx>
        <c:axId val="10874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745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8791296"/>
        <c:axId val="108792832"/>
      </c:barChart>
      <c:catAx>
        <c:axId val="1087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792832"/>
        <c:crosses val="autoZero"/>
        <c:auto val="1"/>
        <c:lblAlgn val="ctr"/>
        <c:lblOffset val="100"/>
        <c:noMultiLvlLbl val="0"/>
      </c:catAx>
      <c:valAx>
        <c:axId val="1087928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79129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108.3</c:v>
                </c:pt>
                <c:pt idx="1">
                  <c:v>98.4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75.5</c:v>
                </c:pt>
                <c:pt idx="1">
                  <c:v>81.2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36736"/>
        <c:axId val="108838272"/>
      </c:barChart>
      <c:catAx>
        <c:axId val="108836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38272"/>
        <c:crosses val="autoZero"/>
        <c:auto val="1"/>
        <c:lblAlgn val="ctr"/>
        <c:lblOffset val="100"/>
        <c:noMultiLvlLbl val="0"/>
      </c:catAx>
      <c:valAx>
        <c:axId val="10883827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367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795</c:v>
                </c:pt>
                <c:pt idx="1">
                  <c:v>658</c:v>
                </c:pt>
                <c:pt idx="2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523328"/>
        <c:axId val="109524864"/>
      </c:barChart>
      <c:catAx>
        <c:axId val="1095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24864"/>
        <c:crosses val="autoZero"/>
        <c:auto val="1"/>
        <c:lblAlgn val="ctr"/>
        <c:lblOffset val="100"/>
        <c:noMultiLvlLbl val="0"/>
      </c:catAx>
      <c:valAx>
        <c:axId val="10952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2332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</c:v>
                </c:pt>
                <c:pt idx="1">
                  <c:v>17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31</c:v>
                </c:pt>
                <c:pt idx="1">
                  <c:v>31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60192"/>
        <c:axId val="109561728"/>
      </c:barChart>
      <c:catAx>
        <c:axId val="10956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61728"/>
        <c:crosses val="autoZero"/>
        <c:auto val="1"/>
        <c:lblAlgn val="ctr"/>
        <c:lblOffset val="100"/>
        <c:noMultiLvlLbl val="0"/>
      </c:catAx>
      <c:valAx>
        <c:axId val="10956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601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125</c:v>
                </c:pt>
                <c:pt idx="1">
                  <c:v>109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231</c:v>
                </c:pt>
                <c:pt idx="1">
                  <c:v>179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93344"/>
        <c:axId val="109594880"/>
      </c:barChart>
      <c:catAx>
        <c:axId val="1095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4880"/>
        <c:crosses val="autoZero"/>
        <c:auto val="1"/>
        <c:lblAlgn val="ctr"/>
        <c:lblOffset val="100"/>
        <c:noMultiLvlLbl val="0"/>
      </c:catAx>
      <c:valAx>
        <c:axId val="10959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2.075399361022364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2.1392971246006387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2.3207667731629393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2.2543130990415334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2.098402555910543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2.2364217252396164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2.5840255591054313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3.1054313099041533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3.2920127795527159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3.5680511182108625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3.48370607028754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3.5654952076677313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4.1635782747603836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4.8613418530351433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3.8415335463258788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2.1546325878594246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1.6613418530351438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1.3060702875399361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775488"/>
        <c:axId val="109781376"/>
      </c:barChart>
      <c:catAx>
        <c:axId val="109775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9781376"/>
        <c:crosses val="autoZero"/>
        <c:auto val="1"/>
        <c:lblAlgn val="ctr"/>
        <c:lblOffset val="100"/>
        <c:noMultiLvlLbl val="0"/>
      </c:catAx>
      <c:valAx>
        <c:axId val="10978137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9775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2.356549520766773</c:v>
                </c:pt>
                <c:pt idx="1">
                  <c:v>2.4485623003194887</c:v>
                </c:pt>
                <c:pt idx="2">
                  <c:v>2.3514376996805111</c:v>
                </c:pt>
                <c:pt idx="3">
                  <c:v>2.5047923322683707</c:v>
                </c:pt>
                <c:pt idx="4">
                  <c:v>2.2849840255591056</c:v>
                </c:pt>
                <c:pt idx="5">
                  <c:v>2.5277955271565493</c:v>
                </c:pt>
                <c:pt idx="6">
                  <c:v>2.883067092651757</c:v>
                </c:pt>
                <c:pt idx="7">
                  <c:v>3.3559105431309901</c:v>
                </c:pt>
                <c:pt idx="8">
                  <c:v>3.9028753993610223</c:v>
                </c:pt>
                <c:pt idx="9">
                  <c:v>3.6396166134185304</c:v>
                </c:pt>
                <c:pt idx="10">
                  <c:v>3.2460063897763578</c:v>
                </c:pt>
                <c:pt idx="11">
                  <c:v>3.3610223642172525</c:v>
                </c:pt>
                <c:pt idx="12">
                  <c:v>3.6038338658146962</c:v>
                </c:pt>
                <c:pt idx="13">
                  <c:v>4.1405750798722041</c:v>
                </c:pt>
                <c:pt idx="14">
                  <c:v>3.0773162939297127</c:v>
                </c:pt>
                <c:pt idx="15">
                  <c:v>1.6306709265175718</c:v>
                </c:pt>
                <c:pt idx="16">
                  <c:v>1.2549520766773161</c:v>
                </c:pt>
                <c:pt idx="17">
                  <c:v>0.71821086261980838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9797760"/>
        <c:axId val="109799296"/>
      </c:barChart>
      <c:catAx>
        <c:axId val="1097977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9799296"/>
        <c:crosses val="autoZero"/>
        <c:auto val="1"/>
        <c:lblAlgn val="ctr"/>
        <c:lblOffset val="100"/>
        <c:noMultiLvlLbl val="0"/>
      </c:catAx>
      <c:valAx>
        <c:axId val="1097992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7977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0.16258274300313552</c:v>
                </c:pt>
                <c:pt idx="1">
                  <c:v>0.18270401948842874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0.7838810823365463</c:v>
                </c:pt>
                <c:pt idx="1">
                  <c:v>0.24969549330085264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9.4762513064684715</c:v>
                </c:pt>
                <c:pt idx="1">
                  <c:v>4.9269183922046285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19.271861572407385</c:v>
                </c:pt>
                <c:pt idx="1">
                  <c:v>18.319123020706453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51.956799442573455</c:v>
                </c:pt>
                <c:pt idx="1">
                  <c:v>61.090133982947627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4.9936128208105908</c:v>
                </c:pt>
                <c:pt idx="1">
                  <c:v>4.7320341047503049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13.355011032400418</c:v>
                </c:pt>
                <c:pt idx="1">
                  <c:v>10.499390986601705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003712"/>
        <c:axId val="110005248"/>
      </c:barChart>
      <c:catAx>
        <c:axId val="110003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05248"/>
        <c:crosses val="autoZero"/>
        <c:auto val="1"/>
        <c:lblAlgn val="ctr"/>
        <c:lblOffset val="100"/>
        <c:noMultiLvlLbl val="0"/>
      </c:catAx>
      <c:valAx>
        <c:axId val="110005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037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31.070723493206366</c:v>
                </c:pt>
                <c:pt idx="1">
                  <c:v>26.711327649208283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27.0119614446638</c:v>
                </c:pt>
                <c:pt idx="1">
                  <c:v>35.633373934226555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41.708280106840093</c:v>
                </c:pt>
                <c:pt idx="1">
                  <c:v>37.429963459196102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0.20903495528974567</c:v>
                </c:pt>
                <c:pt idx="1">
                  <c:v>0.22533495736906212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090112"/>
        <c:axId val="110091648"/>
      </c:barChart>
      <c:catAx>
        <c:axId val="11009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91648"/>
        <c:crosses val="autoZero"/>
        <c:auto val="1"/>
        <c:lblAlgn val="ctr"/>
        <c:lblOffset val="100"/>
        <c:noMultiLvlLbl val="0"/>
      </c:catAx>
      <c:valAx>
        <c:axId val="110091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0901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816</c:v>
                </c:pt>
                <c:pt idx="1">
                  <c:v>680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430</c:v>
                </c:pt>
                <c:pt idx="1">
                  <c:v>355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886848"/>
        <c:axId val="105888384"/>
      </c:barChart>
      <c:catAx>
        <c:axId val="10588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8384"/>
        <c:crosses val="autoZero"/>
        <c:auto val="1"/>
        <c:lblAlgn val="ctr"/>
        <c:lblOffset val="100"/>
        <c:noMultiLvlLbl val="0"/>
      </c:catAx>
      <c:valAx>
        <c:axId val="1058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886848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0119168"/>
        <c:axId val="110145536"/>
      </c:barChart>
      <c:catAx>
        <c:axId val="110119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45536"/>
        <c:crosses val="autoZero"/>
        <c:auto val="1"/>
        <c:lblAlgn val="ctr"/>
        <c:lblOffset val="100"/>
        <c:noMultiLvlLbl val="0"/>
      </c:catAx>
      <c:valAx>
        <c:axId val="1101455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19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0.41</c:v>
                </c:pt>
                <c:pt idx="1">
                  <c:v>0.17</c:v>
                </c:pt>
                <c:pt idx="3">
                  <c:v>0.19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0174208"/>
        <c:axId val="110175744"/>
      </c:barChart>
      <c:catAx>
        <c:axId val="11017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75744"/>
        <c:crosses val="autoZero"/>
        <c:auto val="1"/>
        <c:lblAlgn val="ctr"/>
        <c:lblOffset val="100"/>
        <c:noMultiLvlLbl val="0"/>
      </c:catAx>
      <c:valAx>
        <c:axId val="110175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742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44.444444444444443</c:v>
                </c:pt>
                <c:pt idx="1">
                  <c:v>62.116000474439574</c:v>
                </c:pt>
                <c:pt idx="2">
                  <c:v>17.0462270564242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55.555555555555557</c:v>
                </c:pt>
                <c:pt idx="1">
                  <c:v>37.883999525560426</c:v>
                </c:pt>
                <c:pt idx="2">
                  <c:v>82.9537729435758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0223360"/>
        <c:axId val="110224896"/>
      </c:barChart>
      <c:catAx>
        <c:axId val="110223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24896"/>
        <c:crosses val="autoZero"/>
        <c:auto val="1"/>
        <c:lblAlgn val="ctr"/>
        <c:lblOffset val="100"/>
        <c:noMultiLvlLbl val="0"/>
      </c:catAx>
      <c:valAx>
        <c:axId val="1102248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233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158</c:v>
                </c:pt>
                <c:pt idx="1">
                  <c:v>183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200</c:v>
                </c:pt>
                <c:pt idx="1">
                  <c:v>158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477696"/>
        <c:axId val="110479232"/>
      </c:barChart>
      <c:catAx>
        <c:axId val="11047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479232"/>
        <c:crosses val="autoZero"/>
        <c:auto val="1"/>
        <c:lblAlgn val="ctr"/>
        <c:lblOffset val="100"/>
        <c:noMultiLvlLbl val="0"/>
      </c:catAx>
      <c:valAx>
        <c:axId val="110479232"/>
        <c:scaling>
          <c:orientation val="minMax"/>
          <c:max val="4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47769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375</c:v>
                </c:pt>
                <c:pt idx="1">
                  <c:v>413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363</c:v>
                </c:pt>
                <c:pt idx="1">
                  <c:v>422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531328"/>
        <c:axId val="110532864"/>
      </c:barChart>
      <c:catAx>
        <c:axId val="1105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532864"/>
        <c:crosses val="autoZero"/>
        <c:auto val="1"/>
        <c:lblAlgn val="ctr"/>
        <c:lblOffset val="100"/>
        <c:noMultiLvlLbl val="0"/>
      </c:catAx>
      <c:valAx>
        <c:axId val="1105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05313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33.223477715003142</c:v>
                </c:pt>
                <c:pt idx="1">
                  <c:v>27.224334600760457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29.425612052730699</c:v>
                </c:pt>
                <c:pt idx="1">
                  <c:v>29.136338946224878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14.563716258631512</c:v>
                </c:pt>
                <c:pt idx="1">
                  <c:v>18.598587724063009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10.844318895166353</c:v>
                </c:pt>
                <c:pt idx="1">
                  <c:v>18.066268332428027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6.1833019460138106</c:v>
                </c:pt>
                <c:pt idx="1">
                  <c:v>5.1385116784356333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5.7595731324544879</c:v>
                </c:pt>
                <c:pt idx="1">
                  <c:v>1.8359587180879957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0732800"/>
        <c:axId val="110734336"/>
      </c:barChart>
      <c:catAx>
        <c:axId val="110732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734336"/>
        <c:crosses val="autoZero"/>
        <c:auto val="1"/>
        <c:lblAlgn val="ctr"/>
        <c:lblOffset val="100"/>
        <c:noMultiLvlLbl val="0"/>
      </c:catAx>
      <c:valAx>
        <c:axId val="110734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732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50.42</c:v>
                </c:pt>
                <c:pt idx="1">
                  <c:v>41.69</c:v>
                </c:pt>
                <c:pt idx="2">
                  <c:v>6.91</c:v>
                </c:pt>
                <c:pt idx="3">
                  <c:v>0.77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52.23</c:v>
                </c:pt>
                <c:pt idx="1">
                  <c:v>38.630000000000003</c:v>
                </c:pt>
                <c:pt idx="2">
                  <c:v>7.98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0915584"/>
        <c:axId val="110917120"/>
      </c:barChart>
      <c:catAx>
        <c:axId val="11091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17120"/>
        <c:crosses val="autoZero"/>
        <c:auto val="1"/>
        <c:lblAlgn val="ctr"/>
        <c:lblOffset val="100"/>
        <c:noMultiLvlLbl val="0"/>
      </c:catAx>
      <c:valAx>
        <c:axId val="110917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155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59247</c:v>
                </c:pt>
                <c:pt idx="1">
                  <c:v>66123</c:v>
                </c:pt>
                <c:pt idx="2">
                  <c:v>75262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946560"/>
        <c:axId val="111026176"/>
      </c:barChart>
      <c:catAx>
        <c:axId val="1109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26176"/>
        <c:crosses val="autoZero"/>
        <c:auto val="1"/>
        <c:lblAlgn val="ctr"/>
        <c:lblOffset val="100"/>
        <c:noMultiLvlLbl val="0"/>
      </c:catAx>
      <c:valAx>
        <c:axId val="11102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094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5941</c:v>
                </c:pt>
                <c:pt idx="1">
                  <c:v>6090</c:v>
                </c:pt>
                <c:pt idx="2">
                  <c:v>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7640</c:v>
                </c:pt>
                <c:pt idx="1">
                  <c:v>7704</c:v>
                </c:pt>
                <c:pt idx="2">
                  <c:v>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53056"/>
        <c:axId val="111067136"/>
      </c:barChart>
      <c:catAx>
        <c:axId val="111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67136"/>
        <c:crosses val="autoZero"/>
        <c:auto val="1"/>
        <c:lblAlgn val="ctr"/>
        <c:lblOffset val="100"/>
        <c:noMultiLvlLbl val="0"/>
      </c:catAx>
      <c:valAx>
        <c:axId val="11106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05305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30.9</c:v>
                </c:pt>
                <c:pt idx="1">
                  <c:v>27.2</c:v>
                </c:pt>
                <c:pt idx="2">
                  <c:v>0.6</c:v>
                </c:pt>
                <c:pt idx="3">
                  <c:v>41.300000000000004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52.1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87.286931818181827</c:v>
                </c:pt>
                <c:pt idx="1">
                  <c:v>87.602179836512263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12.713068181818182</c:v>
                </c:pt>
                <c:pt idx="1">
                  <c:v>12.397820163487738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1425792"/>
        <c:axId val="111435776"/>
      </c:barChart>
      <c:catAx>
        <c:axId val="111425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35776"/>
        <c:crosses val="autoZero"/>
        <c:auto val="1"/>
        <c:lblAlgn val="ctr"/>
        <c:lblOffset val="100"/>
        <c:noMultiLvlLbl val="0"/>
      </c:catAx>
      <c:valAx>
        <c:axId val="111435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257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3.4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473408"/>
        <c:axId val="111474944"/>
      </c:barChart>
      <c:catAx>
        <c:axId val="1114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74944"/>
        <c:crosses val="autoZero"/>
        <c:auto val="1"/>
        <c:lblAlgn val="ctr"/>
        <c:lblOffset val="100"/>
        <c:noMultiLvlLbl val="0"/>
      </c:catAx>
      <c:valAx>
        <c:axId val="11147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734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17.2</c:v>
                </c:pt>
                <c:pt idx="1">
                  <c:v>9.9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536768"/>
        <c:axId val="111542656"/>
      </c:barChart>
      <c:catAx>
        <c:axId val="1115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42656"/>
        <c:crosses val="autoZero"/>
        <c:auto val="1"/>
        <c:lblAlgn val="ctr"/>
        <c:lblOffset val="100"/>
        <c:noMultiLvlLbl val="0"/>
      </c:catAx>
      <c:valAx>
        <c:axId val="11154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3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</c:v>
                </c:pt>
                <c:pt idx="1">
                  <c:v>18.989999999999998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590016"/>
        <c:axId val="111595904"/>
      </c:barChart>
      <c:catAx>
        <c:axId val="11159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595904"/>
        <c:crosses val="autoZero"/>
        <c:auto val="1"/>
        <c:lblAlgn val="ctr"/>
        <c:lblOffset val="100"/>
        <c:noMultiLvlLbl val="0"/>
      </c:catAx>
      <c:valAx>
        <c:axId val="1115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5900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8656</c:v>
                </c:pt>
                <c:pt idx="1">
                  <c:v>12947</c:v>
                </c:pt>
                <c:pt idx="2">
                  <c:v>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679</c:v>
                </c:pt>
                <c:pt idx="1">
                  <c:v>1463</c:v>
                </c:pt>
                <c:pt idx="2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67840"/>
        <c:axId val="111821184"/>
      </c:barChart>
      <c:catAx>
        <c:axId val="111667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21184"/>
        <c:crosses val="autoZero"/>
        <c:auto val="1"/>
        <c:lblAlgn val="ctr"/>
        <c:lblOffset val="100"/>
        <c:noMultiLvlLbl val="0"/>
      </c:catAx>
      <c:valAx>
        <c:axId val="111821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667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33298</c:v>
                </c:pt>
                <c:pt idx="1">
                  <c:v>50720</c:v>
                </c:pt>
                <c:pt idx="2">
                  <c:v>35080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5143</c:v>
                </c:pt>
                <c:pt idx="1">
                  <c:v>8860</c:v>
                </c:pt>
                <c:pt idx="2">
                  <c:v>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864832"/>
        <c:axId val="111874816"/>
      </c:barChart>
      <c:catAx>
        <c:axId val="11186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74816"/>
        <c:crosses val="autoZero"/>
        <c:auto val="1"/>
        <c:lblAlgn val="ctr"/>
        <c:lblOffset val="100"/>
        <c:noMultiLvlLbl val="0"/>
      </c:catAx>
      <c:valAx>
        <c:axId val="111874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86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3.8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7.6</c:v>
                </c:pt>
                <c:pt idx="1">
                  <c:v>6.1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1910272"/>
        <c:axId val="111932544"/>
      </c:barChart>
      <c:catAx>
        <c:axId val="1119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32544"/>
        <c:crosses val="autoZero"/>
        <c:auto val="1"/>
        <c:lblAlgn val="ctr"/>
        <c:lblOffset val="100"/>
        <c:noMultiLvlLbl val="0"/>
      </c:catAx>
      <c:valAx>
        <c:axId val="111932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191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28.8</c:v>
                </c:pt>
                <c:pt idx="1">
                  <c:v>29.9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38</c:v>
                </c:pt>
                <c:pt idx="1">
                  <c:v>38.799999999999997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033792"/>
        <c:axId val="112035328"/>
      </c:barChart>
      <c:catAx>
        <c:axId val="1120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35328"/>
        <c:crosses val="autoZero"/>
        <c:auto val="1"/>
        <c:lblAlgn val="ctr"/>
        <c:lblOffset val="100"/>
        <c:noMultiLvlLbl val="0"/>
      </c:catAx>
      <c:valAx>
        <c:axId val="11203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33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10315.17</c:v>
                </c:pt>
                <c:pt idx="1">
                  <c:v>25644.02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185344"/>
        <c:axId val="112186880"/>
      </c:barChart>
      <c:catAx>
        <c:axId val="112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86880"/>
        <c:crosses val="autoZero"/>
        <c:auto val="1"/>
        <c:lblAlgn val="ctr"/>
        <c:lblOffset val="100"/>
        <c:noMultiLvlLbl val="0"/>
      </c:catAx>
      <c:valAx>
        <c:axId val="11218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29</c:v>
                </c:pt>
                <c:pt idx="1">
                  <c:v>22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66336"/>
        <c:axId val="112367872"/>
      </c:barChart>
      <c:catAx>
        <c:axId val="1123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67872"/>
        <c:crosses val="autoZero"/>
        <c:auto val="1"/>
        <c:lblAlgn val="ctr"/>
        <c:lblOffset val="100"/>
        <c:noMultiLvlLbl val="0"/>
      </c:catAx>
      <c:valAx>
        <c:axId val="11236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663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15.9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57.8</c:v>
                </c:pt>
                <c:pt idx="1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26.4</c:v>
                </c:pt>
                <c:pt idx="1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7713664"/>
        <c:axId val="107715200"/>
      </c:barChart>
      <c:catAx>
        <c:axId val="1077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715200"/>
        <c:crosses val="autoZero"/>
        <c:auto val="1"/>
        <c:lblAlgn val="ctr"/>
        <c:lblOffset val="100"/>
        <c:noMultiLvlLbl val="0"/>
      </c:catAx>
      <c:valAx>
        <c:axId val="107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444</c:v>
                </c:pt>
                <c:pt idx="1">
                  <c:v>611</c:v>
                </c:pt>
                <c:pt idx="2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524</c:v>
                </c:pt>
                <c:pt idx="1">
                  <c:v>634</c:v>
                </c:pt>
                <c:pt idx="2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22272"/>
        <c:axId val="115623808"/>
      </c:barChart>
      <c:catAx>
        <c:axId val="11562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23808"/>
        <c:crosses val="autoZero"/>
        <c:auto val="1"/>
        <c:lblAlgn val="ctr"/>
        <c:lblOffset val="100"/>
        <c:noMultiLvlLbl val="0"/>
      </c:catAx>
      <c:valAx>
        <c:axId val="115623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2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117</c:v>
                </c:pt>
                <c:pt idx="1">
                  <c:v>168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23</c:v>
                </c:pt>
                <c:pt idx="1">
                  <c:v>45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67712"/>
        <c:axId val="115669248"/>
      </c:barChart>
      <c:catAx>
        <c:axId val="1156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9248"/>
        <c:crosses val="autoZero"/>
        <c:auto val="1"/>
        <c:lblAlgn val="ctr"/>
        <c:lblOffset val="100"/>
        <c:noMultiLvlLbl val="0"/>
      </c:catAx>
      <c:valAx>
        <c:axId val="1156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67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816</c:v>
                </c:pt>
                <c:pt idx="1">
                  <c:v>680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430</c:v>
                </c:pt>
                <c:pt idx="1">
                  <c:v>355</c:v>
                </c:pt>
                <c:pt idx="2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66400"/>
        <c:axId val="115767936"/>
      </c:barChart>
      <c:catAx>
        <c:axId val="1157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67936"/>
        <c:crosses val="autoZero"/>
        <c:auto val="1"/>
        <c:lblAlgn val="ctr"/>
        <c:lblOffset val="100"/>
        <c:noMultiLvlLbl val="0"/>
      </c:catAx>
      <c:valAx>
        <c:axId val="1157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7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18.100000000000001</c:v>
                </c:pt>
                <c:pt idx="1">
                  <c:v>52.1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15.9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57.8</c:v>
                </c:pt>
                <c:pt idx="1">
                  <c:v>41.8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26.4</c:v>
                </c:pt>
                <c:pt idx="1">
                  <c:v>36.1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885568"/>
        <c:axId val="115887104"/>
      </c:barChart>
      <c:catAx>
        <c:axId val="115885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87104"/>
        <c:crosses val="autoZero"/>
        <c:auto val="1"/>
        <c:lblAlgn val="ctr"/>
        <c:lblOffset val="100"/>
        <c:noMultiLvlLbl val="0"/>
      </c:catAx>
      <c:valAx>
        <c:axId val="115887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8855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943296"/>
        <c:axId val="115944832"/>
      </c:barChart>
      <c:catAx>
        <c:axId val="11594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44832"/>
        <c:crosses val="autoZero"/>
        <c:auto val="1"/>
        <c:lblAlgn val="ctr"/>
        <c:lblOffset val="100"/>
        <c:noMultiLvlLbl val="0"/>
      </c:catAx>
      <c:valAx>
        <c:axId val="115944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943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210</c:v>
                </c:pt>
                <c:pt idx="1">
                  <c:v>270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141</c:v>
                </c:pt>
                <c:pt idx="1">
                  <c:v>341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067328"/>
        <c:axId val="116089600"/>
      </c:barChart>
      <c:catAx>
        <c:axId val="11606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89600"/>
        <c:crosses val="autoZero"/>
        <c:auto val="1"/>
        <c:lblAlgn val="ctr"/>
        <c:lblOffset val="100"/>
        <c:noMultiLvlLbl val="0"/>
      </c:catAx>
      <c:valAx>
        <c:axId val="11608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67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40</c:v>
                </c:pt>
                <c:pt idx="1">
                  <c:v>104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16864"/>
        <c:axId val="116212864"/>
      </c:barChart>
      <c:catAx>
        <c:axId val="11611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12864"/>
        <c:crosses val="autoZero"/>
        <c:auto val="1"/>
        <c:lblAlgn val="ctr"/>
        <c:lblOffset val="100"/>
        <c:noMultiLvlLbl val="0"/>
      </c:catAx>
      <c:valAx>
        <c:axId val="11621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16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1323</c:v>
                </c:pt>
                <c:pt idx="1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35648"/>
        <c:axId val="116249728"/>
      </c:barChart>
      <c:catAx>
        <c:axId val="1162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49728"/>
        <c:crosses val="autoZero"/>
        <c:auto val="1"/>
        <c:lblAlgn val="ctr"/>
        <c:lblOffset val="100"/>
        <c:noMultiLvlLbl val="0"/>
      </c:catAx>
      <c:valAx>
        <c:axId val="116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35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</c:v>
                </c:pt>
                <c:pt idx="1">
                  <c:v>143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26240"/>
        <c:axId val="116427776"/>
      </c:barChart>
      <c:catAx>
        <c:axId val="1164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7776"/>
        <c:crosses val="autoZero"/>
        <c:auto val="1"/>
        <c:lblAlgn val="ctr"/>
        <c:lblOffset val="100"/>
        <c:noMultiLvlLbl val="0"/>
      </c:catAx>
      <c:valAx>
        <c:axId val="116427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6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17.7</c:v>
                </c:pt>
                <c:pt idx="1">
                  <c:v>18.2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13.3</c:v>
                </c:pt>
                <c:pt idx="1">
                  <c:v>0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69</c:v>
                </c:pt>
                <c:pt idx="1">
                  <c:v>81.8</c:v>
                </c:pt>
                <c:pt idx="2">
                  <c:v>69.7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7809408"/>
        <c:axId val="107827584"/>
      </c:barChart>
      <c:catAx>
        <c:axId val="10780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7827584"/>
        <c:crosses val="autoZero"/>
        <c:auto val="1"/>
        <c:lblAlgn val="ctr"/>
        <c:lblOffset val="100"/>
        <c:noMultiLvlLbl val="0"/>
      </c:catAx>
      <c:valAx>
        <c:axId val="107827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7809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39</c:v>
                </c:pt>
                <c:pt idx="1">
                  <c:v>37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67584"/>
        <c:axId val="116469120"/>
      </c:barChart>
      <c:catAx>
        <c:axId val="116467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69120"/>
        <c:crosses val="autoZero"/>
        <c:auto val="1"/>
        <c:lblAlgn val="ctr"/>
        <c:lblOffset val="100"/>
        <c:noMultiLvlLbl val="0"/>
      </c:catAx>
      <c:valAx>
        <c:axId val="116469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67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38</c:v>
                </c:pt>
                <c:pt idx="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2368"/>
        <c:axId val="116603904"/>
      </c:barChart>
      <c:catAx>
        <c:axId val="116602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3904"/>
        <c:crosses val="autoZero"/>
        <c:auto val="1"/>
        <c:lblAlgn val="ctr"/>
        <c:lblOffset val="100"/>
        <c:noMultiLvlLbl val="0"/>
      </c:catAx>
      <c:valAx>
        <c:axId val="116603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13766</c:v>
                </c:pt>
                <c:pt idx="1">
                  <c:v>12748</c:v>
                </c:pt>
                <c:pt idx="2">
                  <c:v>12501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16576"/>
        <c:axId val="116630656"/>
      </c:barChart>
      <c:catAx>
        <c:axId val="11661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0656"/>
        <c:crosses val="autoZero"/>
        <c:auto val="1"/>
        <c:lblAlgn val="ctr"/>
        <c:lblOffset val="100"/>
        <c:noMultiLvlLbl val="0"/>
      </c:catAx>
      <c:valAx>
        <c:axId val="11663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16.56741214057508</c:v>
                </c:pt>
                <c:pt idx="1">
                  <c:v>58.785942492012779</c:v>
                </c:pt>
                <c:pt idx="2">
                  <c:v>24.646645367412141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958336"/>
        <c:axId val="116959872"/>
      </c:barChart>
      <c:catAx>
        <c:axId val="1169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59872"/>
        <c:crosses val="autoZero"/>
        <c:auto val="1"/>
        <c:lblAlgn val="ctr"/>
        <c:lblOffset val="100"/>
        <c:noMultiLvlLbl val="0"/>
      </c:catAx>
      <c:valAx>
        <c:axId val="11695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95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024256"/>
        <c:axId val="117025792"/>
      </c:barChart>
      <c:catAx>
        <c:axId val="11702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5792"/>
        <c:crosses val="autoZero"/>
        <c:auto val="1"/>
        <c:lblAlgn val="ctr"/>
        <c:lblOffset val="100"/>
        <c:noMultiLvlLbl val="0"/>
      </c:catAx>
      <c:valAx>
        <c:axId val="11702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24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108.3</c:v>
                </c:pt>
                <c:pt idx="1">
                  <c:v>98.4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75.5</c:v>
                </c:pt>
                <c:pt idx="1">
                  <c:v>81.2</c:v>
                </c:pt>
                <c:pt idx="2">
                  <c:v>86.2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77888"/>
        <c:axId val="117079424"/>
      </c:barChart>
      <c:catAx>
        <c:axId val="1170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9424"/>
        <c:crosses val="autoZero"/>
        <c:auto val="1"/>
        <c:lblAlgn val="ctr"/>
        <c:lblOffset val="100"/>
        <c:noMultiLvlLbl val="0"/>
      </c:catAx>
      <c:valAx>
        <c:axId val="117079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7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795</c:v>
                </c:pt>
                <c:pt idx="1">
                  <c:v>658</c:v>
                </c:pt>
                <c:pt idx="2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54176"/>
        <c:axId val="117155712"/>
      </c:barChart>
      <c:catAx>
        <c:axId val="1171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55712"/>
        <c:crosses val="autoZero"/>
        <c:auto val="1"/>
        <c:lblAlgn val="ctr"/>
        <c:lblOffset val="100"/>
        <c:noMultiLvlLbl val="0"/>
      </c:catAx>
      <c:valAx>
        <c:axId val="11715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5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</c:v>
                </c:pt>
                <c:pt idx="1">
                  <c:v>17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31</c:v>
                </c:pt>
                <c:pt idx="1">
                  <c:v>31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87648"/>
        <c:axId val="117389184"/>
      </c:barChart>
      <c:catAx>
        <c:axId val="1173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9184"/>
        <c:crosses val="autoZero"/>
        <c:auto val="1"/>
        <c:lblAlgn val="ctr"/>
        <c:lblOffset val="100"/>
        <c:noMultiLvlLbl val="0"/>
      </c:catAx>
      <c:valAx>
        <c:axId val="11738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8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125</c:v>
                </c:pt>
                <c:pt idx="1">
                  <c:v>109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231</c:v>
                </c:pt>
                <c:pt idx="1">
                  <c:v>179</c:v>
                </c:pt>
                <c:pt idx="2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69952"/>
        <c:axId val="117471488"/>
      </c:barChart>
      <c:catAx>
        <c:axId val="1174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71488"/>
        <c:crosses val="autoZero"/>
        <c:auto val="1"/>
        <c:lblAlgn val="ctr"/>
        <c:lblOffset val="100"/>
        <c:noMultiLvlLbl val="0"/>
      </c:catAx>
      <c:valAx>
        <c:axId val="1174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6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7838464"/>
        <c:axId val="107840256"/>
      </c:barChart>
      <c:catAx>
        <c:axId val="10783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840256"/>
        <c:crosses val="autoZero"/>
        <c:auto val="1"/>
        <c:lblAlgn val="ctr"/>
        <c:lblOffset val="100"/>
        <c:noMultiLvlLbl val="0"/>
      </c:catAx>
      <c:valAx>
        <c:axId val="10784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783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2.075399361022364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2.1392971246006387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2.3207667731629393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2.2543130990415334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2.098402555910543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2.2364217252396164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2.5840255591054313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3.1054313099041533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3.2920127795527159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3.5680511182108625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3.48370607028754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3.5654952076677313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4.1635782747603836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4.8613418530351433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3.8415335463258788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2.1546325878594246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1.6613418530351438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1.3060702875399361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594752"/>
        <c:axId val="117621120"/>
      </c:barChart>
      <c:catAx>
        <c:axId val="1175947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621120"/>
        <c:crosses val="autoZero"/>
        <c:auto val="1"/>
        <c:lblAlgn val="ctr"/>
        <c:lblOffset val="100"/>
        <c:noMultiLvlLbl val="0"/>
      </c:catAx>
      <c:valAx>
        <c:axId val="117621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594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2.356549520766773</c:v>
                </c:pt>
                <c:pt idx="1">
                  <c:v>2.4485623003194887</c:v>
                </c:pt>
                <c:pt idx="2">
                  <c:v>2.3514376996805111</c:v>
                </c:pt>
                <c:pt idx="3">
                  <c:v>2.5047923322683707</c:v>
                </c:pt>
                <c:pt idx="4">
                  <c:v>2.2849840255591056</c:v>
                </c:pt>
                <c:pt idx="5">
                  <c:v>2.5277955271565493</c:v>
                </c:pt>
                <c:pt idx="6">
                  <c:v>2.883067092651757</c:v>
                </c:pt>
                <c:pt idx="7">
                  <c:v>3.3559105431309901</c:v>
                </c:pt>
                <c:pt idx="8">
                  <c:v>3.9028753993610223</c:v>
                </c:pt>
                <c:pt idx="9">
                  <c:v>3.6396166134185304</c:v>
                </c:pt>
                <c:pt idx="10">
                  <c:v>3.2460063897763578</c:v>
                </c:pt>
                <c:pt idx="11">
                  <c:v>3.3610223642172525</c:v>
                </c:pt>
                <c:pt idx="12">
                  <c:v>3.6038338658146962</c:v>
                </c:pt>
                <c:pt idx="13">
                  <c:v>4.1405750798722041</c:v>
                </c:pt>
                <c:pt idx="14">
                  <c:v>3.0773162939297127</c:v>
                </c:pt>
                <c:pt idx="15">
                  <c:v>1.6306709265175718</c:v>
                </c:pt>
                <c:pt idx="16">
                  <c:v>1.2549520766773161</c:v>
                </c:pt>
                <c:pt idx="17">
                  <c:v>0.71821086261980838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636480"/>
        <c:axId val="117716096"/>
      </c:barChart>
      <c:catAx>
        <c:axId val="117636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716096"/>
        <c:crosses val="autoZero"/>
        <c:auto val="1"/>
        <c:lblAlgn val="ctr"/>
        <c:lblOffset val="100"/>
        <c:noMultiLvlLbl val="0"/>
      </c:catAx>
      <c:valAx>
        <c:axId val="1177160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36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0.16258274300313552</c:v>
                </c:pt>
                <c:pt idx="1">
                  <c:v>0.18270401948842874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0.7838810823365463</c:v>
                </c:pt>
                <c:pt idx="1">
                  <c:v>0.24969549330085264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9.4762513064684715</c:v>
                </c:pt>
                <c:pt idx="1">
                  <c:v>4.9269183922046285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19.271861572407385</c:v>
                </c:pt>
                <c:pt idx="1">
                  <c:v>18.319123020706453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51.956799442573455</c:v>
                </c:pt>
                <c:pt idx="1">
                  <c:v>61.090133982947627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4.9936128208105908</c:v>
                </c:pt>
                <c:pt idx="1">
                  <c:v>4.7320341047503049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13.355011032400418</c:v>
                </c:pt>
                <c:pt idx="1">
                  <c:v>10.499390986601705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827072"/>
        <c:axId val="117828608"/>
      </c:barChart>
      <c:catAx>
        <c:axId val="117827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28608"/>
        <c:crosses val="autoZero"/>
        <c:auto val="1"/>
        <c:lblAlgn val="ctr"/>
        <c:lblOffset val="100"/>
        <c:noMultiLvlLbl val="0"/>
      </c:catAx>
      <c:valAx>
        <c:axId val="117828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270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31.070723493206366</c:v>
                </c:pt>
                <c:pt idx="1">
                  <c:v>26.711327649208283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27.0119614446638</c:v>
                </c:pt>
                <c:pt idx="1">
                  <c:v>35.633373934226555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41.708280106840093</c:v>
                </c:pt>
                <c:pt idx="1">
                  <c:v>37.429963459196102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0.20903495528974567</c:v>
                </c:pt>
                <c:pt idx="1">
                  <c:v>0.22533495736906212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910016"/>
        <c:axId val="123911552"/>
      </c:barChart>
      <c:catAx>
        <c:axId val="123910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11552"/>
        <c:crosses val="autoZero"/>
        <c:auto val="1"/>
        <c:lblAlgn val="ctr"/>
        <c:lblOffset val="100"/>
        <c:noMultiLvlLbl val="0"/>
      </c:catAx>
      <c:valAx>
        <c:axId val="123911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10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139200"/>
        <c:axId val="125145088"/>
      </c:barChart>
      <c:catAx>
        <c:axId val="125139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45088"/>
        <c:crosses val="autoZero"/>
        <c:auto val="1"/>
        <c:lblAlgn val="ctr"/>
        <c:lblOffset val="100"/>
        <c:noMultiLvlLbl val="0"/>
      </c:catAx>
      <c:valAx>
        <c:axId val="1251450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3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0.41</c:v>
                </c:pt>
                <c:pt idx="1">
                  <c:v>0.17</c:v>
                </c:pt>
                <c:pt idx="3">
                  <c:v>0.19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6300160"/>
        <c:axId val="126301696"/>
      </c:barChart>
      <c:catAx>
        <c:axId val="126300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01696"/>
        <c:crosses val="autoZero"/>
        <c:auto val="1"/>
        <c:lblAlgn val="ctr"/>
        <c:lblOffset val="100"/>
        <c:noMultiLvlLbl val="0"/>
      </c:catAx>
      <c:valAx>
        <c:axId val="12630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0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44.444444444444443</c:v>
                </c:pt>
                <c:pt idx="1">
                  <c:v>62.116000474439574</c:v>
                </c:pt>
                <c:pt idx="2">
                  <c:v>17.0462270564242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55.555555555555557</c:v>
                </c:pt>
                <c:pt idx="1">
                  <c:v>37.883999525560426</c:v>
                </c:pt>
                <c:pt idx="2">
                  <c:v>82.9537729435758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365696"/>
        <c:axId val="126367232"/>
      </c:barChart>
      <c:catAx>
        <c:axId val="12636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67232"/>
        <c:crosses val="autoZero"/>
        <c:auto val="1"/>
        <c:lblAlgn val="ctr"/>
        <c:lblOffset val="100"/>
        <c:noMultiLvlLbl val="0"/>
      </c:catAx>
      <c:valAx>
        <c:axId val="126367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36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8.6</c:v>
                </c:pt>
                <c:pt idx="1">
                  <c:v>3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33536"/>
        <c:axId val="126455808"/>
      </c:barChart>
      <c:catAx>
        <c:axId val="12643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5808"/>
        <c:crosses val="autoZero"/>
        <c:auto val="1"/>
        <c:lblAlgn val="ctr"/>
        <c:lblOffset val="100"/>
        <c:noMultiLvlLbl val="0"/>
      </c:catAx>
      <c:valAx>
        <c:axId val="12645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433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158</c:v>
                </c:pt>
                <c:pt idx="1">
                  <c:v>183</c:v>
                </c:pt>
                <c:pt idx="2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200</c:v>
                </c:pt>
                <c:pt idx="1">
                  <c:v>158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99072"/>
        <c:axId val="126504960"/>
      </c:barChart>
      <c:catAx>
        <c:axId val="1264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04960"/>
        <c:crosses val="autoZero"/>
        <c:auto val="1"/>
        <c:lblAlgn val="ctr"/>
        <c:lblOffset val="100"/>
        <c:noMultiLvlLbl val="0"/>
      </c:catAx>
      <c:valAx>
        <c:axId val="12650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499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375</c:v>
                </c:pt>
                <c:pt idx="1">
                  <c:v>413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363</c:v>
                </c:pt>
                <c:pt idx="1">
                  <c:v>422</c:v>
                </c:pt>
                <c:pt idx="2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548608"/>
        <c:axId val="126636416"/>
      </c:barChart>
      <c:catAx>
        <c:axId val="1265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6416"/>
        <c:crosses val="autoZero"/>
        <c:auto val="1"/>
        <c:lblAlgn val="ctr"/>
        <c:lblOffset val="100"/>
        <c:noMultiLvlLbl val="0"/>
      </c:catAx>
      <c:valAx>
        <c:axId val="1266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548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210</c:v>
                </c:pt>
                <c:pt idx="1">
                  <c:v>270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141</c:v>
                </c:pt>
                <c:pt idx="1">
                  <c:v>341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880448"/>
        <c:axId val="107881984"/>
      </c:barChart>
      <c:catAx>
        <c:axId val="10788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881984"/>
        <c:crosses val="autoZero"/>
        <c:auto val="1"/>
        <c:lblAlgn val="ctr"/>
        <c:lblOffset val="100"/>
        <c:noMultiLvlLbl val="0"/>
      </c:catAx>
      <c:valAx>
        <c:axId val="10788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880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33.223477715003142</c:v>
                </c:pt>
                <c:pt idx="1">
                  <c:v>27.224334600760457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29.425612052730699</c:v>
                </c:pt>
                <c:pt idx="1">
                  <c:v>29.136338946224878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14.563716258631512</c:v>
                </c:pt>
                <c:pt idx="1">
                  <c:v>18.598587724063009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10.844318895166353</c:v>
                </c:pt>
                <c:pt idx="1">
                  <c:v>18.066268332428027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6.1833019460138106</c:v>
                </c:pt>
                <c:pt idx="1">
                  <c:v>5.1385116784356333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5.7595731324544879</c:v>
                </c:pt>
                <c:pt idx="1">
                  <c:v>1.8359587180879957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6852096"/>
        <c:axId val="126894848"/>
      </c:barChart>
      <c:catAx>
        <c:axId val="126852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94848"/>
        <c:crosses val="autoZero"/>
        <c:auto val="1"/>
        <c:lblAlgn val="ctr"/>
        <c:lblOffset val="100"/>
        <c:noMultiLvlLbl val="0"/>
      </c:catAx>
      <c:valAx>
        <c:axId val="126894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852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50.42</c:v>
                </c:pt>
                <c:pt idx="1">
                  <c:v>41.69</c:v>
                </c:pt>
                <c:pt idx="2">
                  <c:v>6.91</c:v>
                </c:pt>
                <c:pt idx="3">
                  <c:v>0.77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52.23</c:v>
                </c:pt>
                <c:pt idx="1">
                  <c:v>38.630000000000003</c:v>
                </c:pt>
                <c:pt idx="2">
                  <c:v>7.98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6940672"/>
        <c:axId val="126942208"/>
      </c:barChart>
      <c:catAx>
        <c:axId val="12694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42208"/>
        <c:crosses val="autoZero"/>
        <c:auto val="1"/>
        <c:lblAlgn val="ctr"/>
        <c:lblOffset val="100"/>
        <c:noMultiLvlLbl val="0"/>
      </c:catAx>
      <c:valAx>
        <c:axId val="126942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40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59247</c:v>
                </c:pt>
                <c:pt idx="1">
                  <c:v>66123</c:v>
                </c:pt>
                <c:pt idx="2">
                  <c:v>75262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988288"/>
        <c:axId val="126989824"/>
      </c:barChart>
      <c:catAx>
        <c:axId val="12698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89824"/>
        <c:crosses val="autoZero"/>
        <c:auto val="1"/>
        <c:lblAlgn val="ctr"/>
        <c:lblOffset val="100"/>
        <c:noMultiLvlLbl val="0"/>
      </c:catAx>
      <c:valAx>
        <c:axId val="126989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988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5941</c:v>
                </c:pt>
                <c:pt idx="1">
                  <c:v>6090</c:v>
                </c:pt>
                <c:pt idx="2">
                  <c:v>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7640</c:v>
                </c:pt>
                <c:pt idx="1">
                  <c:v>7704</c:v>
                </c:pt>
                <c:pt idx="2">
                  <c:v>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041536"/>
        <c:axId val="127043072"/>
      </c:barChart>
      <c:catAx>
        <c:axId val="1270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43072"/>
        <c:crosses val="autoZero"/>
        <c:auto val="1"/>
        <c:lblAlgn val="ctr"/>
        <c:lblOffset val="100"/>
        <c:noMultiLvlLbl val="0"/>
      </c:catAx>
      <c:valAx>
        <c:axId val="12704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4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30.9</c:v>
                </c:pt>
                <c:pt idx="1">
                  <c:v>27.2</c:v>
                </c:pt>
                <c:pt idx="2">
                  <c:v>0.6</c:v>
                </c:pt>
                <c:pt idx="3">
                  <c:v>41.300000000000004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87.286931818181827</c:v>
                </c:pt>
                <c:pt idx="1">
                  <c:v>87.602179836512263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12.713068181818182</c:v>
                </c:pt>
                <c:pt idx="1">
                  <c:v>12.397820163487738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167104"/>
        <c:axId val="127172992"/>
      </c:barChart>
      <c:catAx>
        <c:axId val="127167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172992"/>
        <c:crosses val="autoZero"/>
        <c:auto val="1"/>
        <c:lblAlgn val="ctr"/>
        <c:lblOffset val="100"/>
        <c:noMultiLvlLbl val="0"/>
      </c:catAx>
      <c:valAx>
        <c:axId val="1271729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16710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26</c:v>
                </c:pt>
                <c:pt idx="1">
                  <c:v>15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06528"/>
        <c:axId val="127208064"/>
      </c:barChart>
      <c:catAx>
        <c:axId val="1272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08064"/>
        <c:crosses val="autoZero"/>
        <c:auto val="1"/>
        <c:lblAlgn val="ctr"/>
        <c:lblOffset val="100"/>
        <c:noMultiLvlLbl val="0"/>
      </c:catAx>
      <c:valAx>
        <c:axId val="1272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06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3.4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28928"/>
        <c:axId val="127259392"/>
      </c:barChart>
      <c:catAx>
        <c:axId val="12722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59392"/>
        <c:crosses val="autoZero"/>
        <c:auto val="1"/>
        <c:lblAlgn val="ctr"/>
        <c:lblOffset val="100"/>
        <c:noMultiLvlLbl val="0"/>
      </c:catAx>
      <c:valAx>
        <c:axId val="12725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17.2</c:v>
                </c:pt>
                <c:pt idx="1">
                  <c:v>9.9</c:v>
                </c:pt>
                <c:pt idx="2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84352"/>
        <c:axId val="127285888"/>
      </c:barChart>
      <c:catAx>
        <c:axId val="1272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85888"/>
        <c:crosses val="autoZero"/>
        <c:auto val="1"/>
        <c:lblAlgn val="ctr"/>
        <c:lblOffset val="100"/>
        <c:noMultiLvlLbl val="0"/>
      </c:catAx>
      <c:valAx>
        <c:axId val="1272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8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10.93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</c:v>
                </c:pt>
                <c:pt idx="1">
                  <c:v>18.989999999999998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7403136"/>
        <c:axId val="127404672"/>
      </c:barChart>
      <c:catAx>
        <c:axId val="1274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04672"/>
        <c:crosses val="autoZero"/>
        <c:auto val="1"/>
        <c:lblAlgn val="ctr"/>
        <c:lblOffset val="100"/>
        <c:noMultiLvlLbl val="0"/>
      </c:catAx>
      <c:valAx>
        <c:axId val="12740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403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77</c:v>
                </c:pt>
                <c:pt idx="1">
                  <c:v>77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40</c:v>
                </c:pt>
                <c:pt idx="1">
                  <c:v>104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917696"/>
        <c:axId val="107919232"/>
      </c:barChart>
      <c:catAx>
        <c:axId val="107917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7919232"/>
        <c:crosses val="autoZero"/>
        <c:auto val="1"/>
        <c:lblAlgn val="ctr"/>
        <c:lblOffset val="100"/>
        <c:noMultiLvlLbl val="0"/>
      </c:catAx>
      <c:valAx>
        <c:axId val="10791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917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442304"/>
        <c:axId val="127472768"/>
      </c:barChart>
      <c:catAx>
        <c:axId val="12744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72768"/>
        <c:crosses val="autoZero"/>
        <c:auto val="1"/>
        <c:lblAlgn val="ctr"/>
        <c:lblOffset val="100"/>
        <c:noMultiLvlLbl val="0"/>
      </c:catAx>
      <c:valAx>
        <c:axId val="12747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4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17.7</c:v>
                </c:pt>
                <c:pt idx="1">
                  <c:v>18.2</c:v>
                </c:pt>
                <c:pt idx="2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13.3</c:v>
                </c:pt>
                <c:pt idx="1">
                  <c:v>0</c:v>
                </c:pt>
                <c:pt idx="2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69</c:v>
                </c:pt>
                <c:pt idx="1">
                  <c:v>81.8</c:v>
                </c:pt>
                <c:pt idx="2">
                  <c:v>69.7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7635840"/>
        <c:axId val="127637376"/>
      </c:barChart>
      <c:catAx>
        <c:axId val="12763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637376"/>
        <c:crosses val="autoZero"/>
        <c:auto val="1"/>
        <c:lblAlgn val="ctr"/>
        <c:lblOffset val="100"/>
        <c:noMultiLvlLbl val="0"/>
      </c:catAx>
      <c:valAx>
        <c:axId val="12763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76358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8656</c:v>
                </c:pt>
                <c:pt idx="1">
                  <c:v>12947</c:v>
                </c:pt>
                <c:pt idx="2">
                  <c:v>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679</c:v>
                </c:pt>
                <c:pt idx="1">
                  <c:v>1463</c:v>
                </c:pt>
                <c:pt idx="2">
                  <c:v>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746816"/>
        <c:axId val="127748352"/>
      </c:barChart>
      <c:catAx>
        <c:axId val="12774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748352"/>
        <c:crosses val="autoZero"/>
        <c:auto val="1"/>
        <c:lblAlgn val="ctr"/>
        <c:lblOffset val="100"/>
        <c:noMultiLvlLbl val="0"/>
      </c:catAx>
      <c:valAx>
        <c:axId val="127748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74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33298</c:v>
                </c:pt>
                <c:pt idx="1">
                  <c:v>50720</c:v>
                </c:pt>
                <c:pt idx="2">
                  <c:v>35080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5143</c:v>
                </c:pt>
                <c:pt idx="1">
                  <c:v>8860</c:v>
                </c:pt>
                <c:pt idx="2">
                  <c:v>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33216"/>
        <c:axId val="127834752"/>
      </c:barChart>
      <c:catAx>
        <c:axId val="12783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34752"/>
        <c:crosses val="autoZero"/>
        <c:auto val="1"/>
        <c:lblAlgn val="ctr"/>
        <c:lblOffset val="100"/>
        <c:noMultiLvlLbl val="0"/>
      </c:catAx>
      <c:valAx>
        <c:axId val="127834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833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3.8</c:v>
                </c:pt>
                <c:pt idx="1">
                  <c:v>3.9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7.6</c:v>
                </c:pt>
                <c:pt idx="1">
                  <c:v>6.1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878656"/>
        <c:axId val="127880192"/>
      </c:barChart>
      <c:catAx>
        <c:axId val="12787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80192"/>
        <c:crosses val="autoZero"/>
        <c:auto val="1"/>
        <c:lblAlgn val="ctr"/>
        <c:lblOffset val="100"/>
        <c:noMultiLvlLbl val="0"/>
      </c:catAx>
      <c:valAx>
        <c:axId val="1278801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7878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28.8</c:v>
                </c:pt>
                <c:pt idx="1">
                  <c:v>29.9</c:v>
                </c:pt>
                <c:pt idx="2">
                  <c:v>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38</c:v>
                </c:pt>
                <c:pt idx="1">
                  <c:v>38.799999999999997</c:v>
                </c:pt>
                <c:pt idx="2">
                  <c:v>40.299999999999997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928192"/>
        <c:axId val="127929728"/>
      </c:barChart>
      <c:catAx>
        <c:axId val="1279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29728"/>
        <c:crosses val="autoZero"/>
        <c:auto val="1"/>
        <c:lblAlgn val="ctr"/>
        <c:lblOffset val="100"/>
        <c:noMultiLvlLbl val="0"/>
      </c:catAx>
      <c:valAx>
        <c:axId val="1279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28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430.07299999999998</c:v>
                </c:pt>
                <c:pt idx="1">
                  <c:v>495.49400000000003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79744"/>
        <c:axId val="128081280"/>
      </c:barChart>
      <c:catAx>
        <c:axId val="12807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81280"/>
        <c:crosses val="autoZero"/>
        <c:auto val="1"/>
        <c:lblAlgn val="ctr"/>
        <c:lblOffset val="100"/>
        <c:noMultiLvlLbl val="0"/>
      </c:catAx>
      <c:valAx>
        <c:axId val="128081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7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10315.17</c:v>
                </c:pt>
                <c:pt idx="1">
                  <c:v>25644.02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20320"/>
        <c:axId val="128121856"/>
      </c:barChart>
      <c:catAx>
        <c:axId val="12812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1856"/>
        <c:crosses val="autoZero"/>
        <c:auto val="1"/>
        <c:lblAlgn val="ctr"/>
        <c:lblOffset val="100"/>
        <c:noMultiLvlLbl val="0"/>
      </c:catAx>
      <c:valAx>
        <c:axId val="12812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2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47</c:v>
                </c:pt>
                <c:pt idx="1">
                  <c:v>40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29</c:v>
                </c:pt>
                <c:pt idx="1">
                  <c:v>22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12832"/>
        <c:axId val="128314368"/>
      </c:barChart>
      <c:catAx>
        <c:axId val="1283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14368"/>
        <c:crosses val="autoZero"/>
        <c:auto val="1"/>
        <c:lblAlgn val="ctr"/>
        <c:lblOffset val="100"/>
        <c:noMultiLvlLbl val="0"/>
      </c:catAx>
      <c:valAx>
        <c:axId val="1283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128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19841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19284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35570</v>
      </c>
      <c r="C4" s="35">
        <v>17278</v>
      </c>
      <c r="D4" s="63">
        <v>18292</v>
      </c>
      <c r="E4" s="211"/>
    </row>
    <row r="5" spans="1:5" ht="30" x14ac:dyDescent="0.25">
      <c r="A5" s="201" t="s">
        <v>716</v>
      </c>
      <c r="B5" s="72">
        <v>36803</v>
      </c>
      <c r="C5" s="61">
        <v>17870</v>
      </c>
      <c r="D5" s="111">
        <v>18933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7067</v>
      </c>
      <c r="C4" s="71">
        <v>10270</v>
      </c>
    </row>
    <row r="5" spans="1:6" x14ac:dyDescent="0.25">
      <c r="A5" s="286" t="s">
        <v>719</v>
      </c>
      <c r="B5" s="214">
        <v>1568</v>
      </c>
      <c r="C5" s="214">
        <v>1574</v>
      </c>
    </row>
    <row r="6" spans="1:6" x14ac:dyDescent="0.25">
      <c r="A6" s="286" t="s">
        <v>720</v>
      </c>
      <c r="B6" s="214">
        <v>2820</v>
      </c>
      <c r="C6" s="214">
        <v>2932</v>
      </c>
    </row>
    <row r="7" spans="1:6" x14ac:dyDescent="0.25">
      <c r="A7" s="286" t="s">
        <v>721</v>
      </c>
      <c r="B7" s="214">
        <v>6285</v>
      </c>
      <c r="C7" s="214">
        <v>4302</v>
      </c>
    </row>
    <row r="8" spans="1:6" x14ac:dyDescent="0.25">
      <c r="A8" s="286" t="s">
        <v>722</v>
      </c>
      <c r="B8" s="214">
        <v>21</v>
      </c>
      <c r="C8" s="214">
        <v>70</v>
      </c>
    </row>
    <row r="9" spans="1:6" x14ac:dyDescent="0.25">
      <c r="A9" s="286" t="s">
        <v>723</v>
      </c>
      <c r="B9" s="214">
        <v>1829</v>
      </c>
      <c r="C9" s="214">
        <v>1603</v>
      </c>
    </row>
    <row r="10" spans="1:6" ht="30" x14ac:dyDescent="0.25">
      <c r="A10" s="293" t="s">
        <v>724</v>
      </c>
      <c r="B10" s="214">
        <v>2426</v>
      </c>
      <c r="C10" s="214">
        <v>262</v>
      </c>
    </row>
    <row r="11" spans="1:6" x14ac:dyDescent="0.25">
      <c r="A11" s="286" t="s">
        <v>887</v>
      </c>
      <c r="B11" s="214">
        <v>588</v>
      </c>
      <c r="C11" s="214">
        <v>789</v>
      </c>
    </row>
    <row r="12" spans="1:6" x14ac:dyDescent="0.25">
      <c r="A12" s="294" t="s">
        <v>16</v>
      </c>
      <c r="B12" s="1">
        <f>SUM(B4:B11)</f>
        <v>22604</v>
      </c>
      <c r="C12" s="1">
        <f>SUM(C4:C11)</f>
        <v>21802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6138</v>
      </c>
      <c r="C19" s="71">
        <v>7979</v>
      </c>
    </row>
    <row r="20" spans="1:3" x14ac:dyDescent="0.25">
      <c r="A20" s="286" t="s">
        <v>719</v>
      </c>
      <c r="B20" s="214">
        <v>786</v>
      </c>
      <c r="C20" s="214">
        <v>701</v>
      </c>
    </row>
    <row r="21" spans="1:3" x14ac:dyDescent="0.25">
      <c r="A21" s="286" t="s">
        <v>720</v>
      </c>
      <c r="B21" s="214">
        <v>2555</v>
      </c>
      <c r="C21" s="214">
        <v>2788</v>
      </c>
    </row>
    <row r="22" spans="1:3" x14ac:dyDescent="0.25">
      <c r="A22" s="286" t="s">
        <v>721</v>
      </c>
      <c r="B22" s="214">
        <v>6400</v>
      </c>
      <c r="C22" s="214">
        <v>4847</v>
      </c>
    </row>
    <row r="23" spans="1:3" x14ac:dyDescent="0.25">
      <c r="A23" s="286" t="s">
        <v>722</v>
      </c>
      <c r="B23" s="214">
        <v>33</v>
      </c>
      <c r="C23" s="214">
        <v>75</v>
      </c>
    </row>
    <row r="24" spans="1:3" x14ac:dyDescent="0.25">
      <c r="A24" s="286" t="s">
        <v>723</v>
      </c>
      <c r="B24" s="214">
        <v>1338</v>
      </c>
      <c r="C24" s="214">
        <v>1124</v>
      </c>
    </row>
    <row r="25" spans="1:3" ht="30" x14ac:dyDescent="0.25">
      <c r="A25" s="293" t="s">
        <v>724</v>
      </c>
      <c r="B25" s="214">
        <v>2015</v>
      </c>
      <c r="C25" s="214">
        <v>441</v>
      </c>
    </row>
    <row r="26" spans="1:3" x14ac:dyDescent="0.25">
      <c r="A26" s="286" t="s">
        <v>887</v>
      </c>
      <c r="B26" s="214">
        <v>512</v>
      </c>
      <c r="C26" s="214">
        <v>1253</v>
      </c>
    </row>
    <row r="27" spans="1:3" x14ac:dyDescent="0.25">
      <c r="A27" s="294" t="s">
        <v>16</v>
      </c>
      <c r="B27" s="1">
        <f>SUM(B19:B26)</f>
        <v>19777</v>
      </c>
      <c r="C27" s="1">
        <f>SUM(C19:C26)</f>
        <v>19208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76.040000000000006</v>
      </c>
      <c r="C4" s="1018">
        <v>73.53</v>
      </c>
      <c r="D4" s="1018">
        <v>78.62</v>
      </c>
      <c r="E4" s="1019">
        <v>49</v>
      </c>
      <c r="F4" s="1019">
        <v>175.6</v>
      </c>
      <c r="G4" s="1020">
        <v>45.2</v>
      </c>
      <c r="H4" s="1021">
        <v>43.7</v>
      </c>
      <c r="I4" s="1022">
        <v>46.7</v>
      </c>
      <c r="J4" s="1019">
        <v>17.2</v>
      </c>
    </row>
    <row r="5" spans="1:12" x14ac:dyDescent="0.25">
      <c r="A5" s="498">
        <v>2021</v>
      </c>
      <c r="B5" s="757">
        <v>74.819999999999993</v>
      </c>
      <c r="C5" s="758">
        <v>72.599999999999994</v>
      </c>
      <c r="D5" s="758">
        <v>77.069999999999993</v>
      </c>
      <c r="E5" s="1023">
        <v>48</v>
      </c>
      <c r="F5" s="1023">
        <v>175</v>
      </c>
      <c r="G5" s="1024">
        <v>45.3</v>
      </c>
      <c r="H5" s="1025">
        <v>43.8</v>
      </c>
      <c r="I5" s="1026">
        <v>46.8</v>
      </c>
      <c r="J5" s="1023">
        <v>9.9</v>
      </c>
    </row>
    <row r="6" spans="1:12" x14ac:dyDescent="0.25">
      <c r="A6" s="499">
        <v>2022</v>
      </c>
      <c r="B6" s="1011">
        <v>74.849999999999994</v>
      </c>
      <c r="C6" s="1012">
        <v>72.010000000000005</v>
      </c>
      <c r="D6" s="1012">
        <v>77.28</v>
      </c>
      <c r="E6" s="1013">
        <v>47</v>
      </c>
      <c r="F6" s="1013">
        <v>175.7</v>
      </c>
      <c r="G6" s="1014">
        <v>45.4</v>
      </c>
      <c r="H6" s="1015">
        <v>43.9</v>
      </c>
      <c r="I6" s="1016">
        <v>47</v>
      </c>
      <c r="J6" s="1013">
        <v>15.3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9.9</v>
      </c>
    </row>
    <row r="13" spans="1:12" x14ac:dyDescent="0.25">
      <c r="A13" s="633">
        <f t="shared" si="0"/>
        <v>2022</v>
      </c>
      <c r="B13" s="627">
        <f t="shared" si="1"/>
        <v>15.3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12612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13952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35.700000000000003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75262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929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12188</v>
      </c>
      <c r="C5" s="70">
        <v>13581</v>
      </c>
      <c r="D5" s="55">
        <v>7640</v>
      </c>
      <c r="E5" s="110">
        <v>5941</v>
      </c>
      <c r="F5" s="55">
        <v>33.299999999999997</v>
      </c>
      <c r="G5" s="55">
        <v>38</v>
      </c>
      <c r="H5" s="110">
        <v>28.8</v>
      </c>
      <c r="I5" s="55"/>
      <c r="J5" s="70"/>
      <c r="K5" s="55"/>
      <c r="L5" s="55"/>
      <c r="M5" s="71">
        <v>38</v>
      </c>
      <c r="N5" s="71">
        <v>29</v>
      </c>
      <c r="O5" s="71">
        <v>47</v>
      </c>
    </row>
    <row r="6" spans="1:16" x14ac:dyDescent="0.25">
      <c r="A6" s="215">
        <v>2021</v>
      </c>
      <c r="B6" s="212">
        <v>12220</v>
      </c>
      <c r="C6" s="212">
        <v>13794</v>
      </c>
      <c r="D6" s="58">
        <v>7704</v>
      </c>
      <c r="E6" s="160">
        <v>6090</v>
      </c>
      <c r="F6" s="58">
        <v>34.299999999999997</v>
      </c>
      <c r="G6" s="58">
        <v>38.799999999999997</v>
      </c>
      <c r="H6" s="160">
        <v>29.9</v>
      </c>
      <c r="I6" s="58">
        <v>59247</v>
      </c>
      <c r="J6" s="212">
        <v>1246</v>
      </c>
      <c r="K6" s="58">
        <v>430</v>
      </c>
      <c r="L6" s="58">
        <v>816</v>
      </c>
      <c r="M6" s="214">
        <v>31</v>
      </c>
      <c r="N6" s="214">
        <v>22</v>
      </c>
      <c r="O6" s="214">
        <v>40</v>
      </c>
    </row>
    <row r="7" spans="1:16" x14ac:dyDescent="0.25">
      <c r="A7" s="229">
        <v>2022</v>
      </c>
      <c r="B7" s="167">
        <v>12612</v>
      </c>
      <c r="C7" s="167">
        <v>13952</v>
      </c>
      <c r="D7" s="94">
        <v>7771</v>
      </c>
      <c r="E7" s="169">
        <v>6181</v>
      </c>
      <c r="F7" s="94">
        <v>35.700000000000003</v>
      </c>
      <c r="G7" s="58">
        <v>40.299999999999997</v>
      </c>
      <c r="H7" s="160">
        <v>31.2</v>
      </c>
      <c r="I7" s="94">
        <v>66123</v>
      </c>
      <c r="J7" s="167">
        <v>1035</v>
      </c>
      <c r="K7" s="94">
        <v>355</v>
      </c>
      <c r="L7" s="94">
        <v>680</v>
      </c>
      <c r="M7" s="214">
        <v>27</v>
      </c>
      <c r="N7" s="214">
        <v>19</v>
      </c>
      <c r="O7" s="214">
        <v>35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75262</v>
      </c>
      <c r="J8" s="1072">
        <v>929</v>
      </c>
      <c r="K8" s="1073">
        <v>330</v>
      </c>
      <c r="L8" s="1073">
        <v>599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59247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66123</v>
      </c>
      <c r="F14" s="514">
        <f>A5</f>
        <v>2020</v>
      </c>
      <c r="G14" s="310">
        <f>IF(ISBLANK(E5),"",E5)</f>
        <v>5941</v>
      </c>
      <c r="H14" s="310">
        <f>IF(ISBLANK(D5),"",D5)</f>
        <v>7640</v>
      </c>
      <c r="K14" s="514">
        <f>A6</f>
        <v>2021</v>
      </c>
      <c r="L14" s="310">
        <f>IF(ISBLANK(L6),"",L6)</f>
        <v>816</v>
      </c>
      <c r="M14" s="310">
        <f>IF(ISBLANK(K6),"",K6)</f>
        <v>430</v>
      </c>
    </row>
    <row r="15" spans="1:16" x14ac:dyDescent="0.25">
      <c r="A15" s="481">
        <f>A8</f>
        <v>2023</v>
      </c>
      <c r="B15" s="311">
        <f t="shared" si="0"/>
        <v>75262</v>
      </c>
      <c r="F15" s="486">
        <f t="shared" ref="F15:F16" si="1">A6</f>
        <v>2021</v>
      </c>
      <c r="G15" s="479">
        <f t="shared" ref="G15:G16" si="2">IF(ISBLANK(E6),"",E6)</f>
        <v>6090</v>
      </c>
      <c r="H15" s="479">
        <f t="shared" ref="H15:H16" si="3">IF(ISBLANK(D6),"",D6)</f>
        <v>7704</v>
      </c>
      <c r="K15" s="486">
        <f>A7</f>
        <v>2022</v>
      </c>
      <c r="L15" s="479">
        <f t="shared" ref="L15:L16" si="4">IF(ISBLANK(L7),"",L7)</f>
        <v>680</v>
      </c>
      <c r="M15" s="479">
        <f t="shared" ref="M15:M16" si="5">IF(ISBLANK(K7),"",K7)</f>
        <v>355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6181</v>
      </c>
      <c r="H16" s="311">
        <f t="shared" si="3"/>
        <v>7771</v>
      </c>
      <c r="K16" s="481">
        <f>A8</f>
        <v>2023</v>
      </c>
      <c r="L16" s="311">
        <f t="shared" si="4"/>
        <v>599</v>
      </c>
      <c r="M16" s="311">
        <f t="shared" si="5"/>
        <v>330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12188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12220</v>
      </c>
      <c r="C21" s="373"/>
      <c r="D21" s="197"/>
      <c r="F21" s="514">
        <f>A5</f>
        <v>2020</v>
      </c>
      <c r="G21" s="310">
        <f>IF(ISBLANK(E5),"",E5)</f>
        <v>5941</v>
      </c>
      <c r="H21" s="310">
        <f>IF(ISBLANK(D5),"",D5)</f>
        <v>7640</v>
      </c>
      <c r="K21" s="514">
        <f>A6</f>
        <v>2021</v>
      </c>
      <c r="L21" s="310">
        <f>IF(ISBLANK(L6),"",L6)</f>
        <v>816</v>
      </c>
      <c r="M21" s="310">
        <f>IF(ISBLANK(K6),"",K6)</f>
        <v>430</v>
      </c>
    </row>
    <row r="22" spans="1:15" x14ac:dyDescent="0.25">
      <c r="A22" s="481">
        <f t="shared" si="6"/>
        <v>2022</v>
      </c>
      <c r="B22" s="311">
        <f t="shared" si="7"/>
        <v>12612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6090</v>
      </c>
      <c r="H22" s="479">
        <f t="shared" ref="H22:H23" si="10">IF(ISBLANK(D6),"",D6)</f>
        <v>7704</v>
      </c>
      <c r="K22" s="486">
        <f>A7</f>
        <v>2022</v>
      </c>
      <c r="L22" s="479">
        <f>IF(ISBLANK(L7),"",L7)</f>
        <v>680</v>
      </c>
      <c r="M22" s="479">
        <f>IF(ISBLANK(K7),"",K7)</f>
        <v>355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6181</v>
      </c>
      <c r="H23" s="311">
        <f t="shared" si="10"/>
        <v>7771</v>
      </c>
      <c r="K23" s="481">
        <f>A8</f>
        <v>2023</v>
      </c>
      <c r="L23" s="311">
        <f>IF(ISBLANK(L8),"",L8)</f>
        <v>599</v>
      </c>
      <c r="M23" s="311">
        <f>IF(ISBLANK(K8),"",K8)</f>
        <v>330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12188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12220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12612</v>
      </c>
      <c r="C28" s="373"/>
      <c r="D28" s="197"/>
      <c r="F28" s="514">
        <f>A5</f>
        <v>2020</v>
      </c>
      <c r="G28" s="310">
        <f>IF(ISBLANK(H5),"",H5)</f>
        <v>28.8</v>
      </c>
      <c r="H28" s="310">
        <f>IF(ISBLANK(G5),"",G5)</f>
        <v>38</v>
      </c>
      <c r="K28" s="514">
        <f>A5</f>
        <v>2020</v>
      </c>
      <c r="L28" s="310">
        <f>IF(ISBLANK(O5),"",O5)</f>
        <v>47</v>
      </c>
      <c r="M28" s="310">
        <f>IF(ISBLANK(N5),"",N5)</f>
        <v>29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29.9</v>
      </c>
      <c r="H29" s="479">
        <f t="shared" ref="H29:H30" si="15">IF(ISBLANK(G6),"",G6)</f>
        <v>38.799999999999997</v>
      </c>
      <c r="K29" s="486">
        <f t="shared" ref="K29:K30" si="16">A6</f>
        <v>2021</v>
      </c>
      <c r="L29" s="479">
        <f t="shared" ref="L29:L30" si="17">IF(ISBLANK(O6),"",O6)</f>
        <v>40</v>
      </c>
      <c r="M29" s="479">
        <f t="shared" ref="M29:M30" si="18">IF(ISBLANK(N6),"",N6)</f>
        <v>22</v>
      </c>
    </row>
    <row r="30" spans="1:15" x14ac:dyDescent="0.25">
      <c r="F30" s="481">
        <f t="shared" si="13"/>
        <v>2022</v>
      </c>
      <c r="G30" s="311">
        <f t="shared" si="14"/>
        <v>31.2</v>
      </c>
      <c r="H30" s="311">
        <f t="shared" si="15"/>
        <v>40.299999999999997</v>
      </c>
      <c r="K30" s="481">
        <f t="shared" si="16"/>
        <v>2022</v>
      </c>
      <c r="L30" s="311">
        <f t="shared" si="17"/>
        <v>35</v>
      </c>
      <c r="M30" s="311">
        <f t="shared" si="18"/>
        <v>19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28.8</v>
      </c>
      <c r="H35" s="310">
        <f>IF(ISBLANK(G5),"",G5)</f>
        <v>38</v>
      </c>
      <c r="K35" s="514">
        <f>A5</f>
        <v>2020</v>
      </c>
      <c r="L35" s="310">
        <f>IF(ISBLANK(O5),"",O5)</f>
        <v>47</v>
      </c>
      <c r="M35" s="310">
        <f>IF(ISBLANK(N5),"",N5)</f>
        <v>29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29.9</v>
      </c>
      <c r="H36" s="479">
        <f t="shared" ref="H36:H37" si="21">IF(ISBLANK(G6),"",G6)</f>
        <v>38.799999999999997</v>
      </c>
      <c r="K36" s="486">
        <f t="shared" ref="K36:K37" si="22">A6</f>
        <v>2021</v>
      </c>
      <c r="L36" s="479">
        <f t="shared" ref="L36:L37" si="23">IF(ISBLANK(O6),"",O6)</f>
        <v>40</v>
      </c>
      <c r="M36" s="479">
        <f t="shared" ref="M36:M37" si="24">IF(ISBLANK(N6),"",N6)</f>
        <v>22</v>
      </c>
    </row>
    <row r="37" spans="6:15" x14ac:dyDescent="0.25">
      <c r="F37" s="481">
        <f t="shared" si="19"/>
        <v>2022</v>
      </c>
      <c r="G37" s="311">
        <f t="shared" si="20"/>
        <v>31.2</v>
      </c>
      <c r="H37" s="311">
        <f t="shared" si="21"/>
        <v>40.299999999999997</v>
      </c>
      <c r="K37" s="481">
        <f t="shared" si="22"/>
        <v>2022</v>
      </c>
      <c r="L37" s="311">
        <f t="shared" si="23"/>
        <v>35</v>
      </c>
      <c r="M37" s="311">
        <f t="shared" si="24"/>
        <v>19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18.399999999999999</v>
      </c>
      <c r="C6" s="35">
        <v>18.399999999999999</v>
      </c>
      <c r="D6" s="63">
        <v>18.399999999999999</v>
      </c>
      <c r="E6" s="35">
        <v>51.7</v>
      </c>
      <c r="F6" s="35">
        <v>46.5</v>
      </c>
      <c r="G6" s="35">
        <v>54.4</v>
      </c>
      <c r="H6" s="292">
        <v>29.9</v>
      </c>
      <c r="I6" s="35">
        <v>35.1</v>
      </c>
      <c r="J6" s="63">
        <v>27.2</v>
      </c>
      <c r="M6" s="127" t="s">
        <v>16</v>
      </c>
      <c r="N6" s="935">
        <f>IF(ISBLANK(B8),"",B8)</f>
        <v>18.100000000000001</v>
      </c>
      <c r="O6" s="935">
        <f>IF(ISBLANK(E8),"",E8)</f>
        <v>52.1</v>
      </c>
      <c r="P6" s="128">
        <f>IF(ISBLANK(H8),"",H8)</f>
        <v>29.8</v>
      </c>
    </row>
    <row r="7" spans="1:19" x14ac:dyDescent="0.25">
      <c r="A7" s="286">
        <v>2022</v>
      </c>
      <c r="B7" s="167">
        <v>15.3</v>
      </c>
      <c r="C7" s="94">
        <v>13.5</v>
      </c>
      <c r="D7" s="169">
        <v>16.2</v>
      </c>
      <c r="E7" s="94">
        <v>54.7</v>
      </c>
      <c r="F7" s="94">
        <v>49.3</v>
      </c>
      <c r="G7" s="94">
        <v>57.5</v>
      </c>
      <c r="H7" s="167">
        <v>30</v>
      </c>
      <c r="I7" s="94">
        <v>37.200000000000003</v>
      </c>
      <c r="J7" s="169">
        <v>26.3</v>
      </c>
    </row>
    <row r="8" spans="1:19" x14ac:dyDescent="0.25">
      <c r="A8" s="218">
        <v>2023</v>
      </c>
      <c r="B8" s="167">
        <v>18.100000000000001</v>
      </c>
      <c r="C8" s="94">
        <v>22.1</v>
      </c>
      <c r="D8" s="169">
        <v>15.9</v>
      </c>
      <c r="E8" s="94">
        <v>52.1</v>
      </c>
      <c r="F8" s="94">
        <v>41.8</v>
      </c>
      <c r="G8" s="94">
        <v>57.8</v>
      </c>
      <c r="H8" s="167">
        <v>29.8</v>
      </c>
      <c r="I8" s="94">
        <v>36.1</v>
      </c>
      <c r="J8" s="169">
        <v>26.4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15.9</v>
      </c>
      <c r="O12" s="936">
        <f>IF(ISBLANK(G8),"",G8)</f>
        <v>57.8</v>
      </c>
      <c r="P12" s="938">
        <f>IF(ISBLANK(J8),"",J8)</f>
        <v>26.4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22.1</v>
      </c>
      <c r="O13" s="937">
        <f>IF(ISBLANK(F8),"",F8)</f>
        <v>41.8</v>
      </c>
      <c r="P13" s="939">
        <f>IF(ISBLANK(I8),"",I8)</f>
        <v>36.1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18.100000000000001</v>
      </c>
      <c r="O20" s="935">
        <f>IF(ISBLANK(E8),"",E8)</f>
        <v>52.1</v>
      </c>
      <c r="P20" s="940">
        <f>IF(ISBLANK(H8),"",H8)</f>
        <v>29.8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15.9</v>
      </c>
      <c r="O24" s="936">
        <f>IF(ISBLANK(G8),"",G8)</f>
        <v>57.8</v>
      </c>
      <c r="P24" s="938">
        <f>IF(ISBLANK(J8),"",J8)</f>
        <v>26.4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22.1</v>
      </c>
      <c r="O25" s="937">
        <f>IF(ISBLANK(F8),"",F8)</f>
        <v>41.8</v>
      </c>
      <c r="P25" s="939">
        <f>IF(ISBLANK(I8),"",I8)</f>
        <v>36.1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1959152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50074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1964117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50201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4189092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107069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475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2166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89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201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544670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31.2</v>
      </c>
      <c r="E20" s="600">
        <v>32.9</v>
      </c>
      <c r="F20" s="600">
        <v>30.9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29.5</v>
      </c>
      <c r="E21" s="751">
        <v>28.2</v>
      </c>
      <c r="F21" s="751">
        <v>27.2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0.8</v>
      </c>
      <c r="E22" s="752">
        <v>0.7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27.2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41.300000000000004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30.9</v>
      </c>
      <c r="C30" s="204" t="s">
        <v>493</v>
      </c>
    </row>
    <row r="31" spans="1:11" x14ac:dyDescent="0.25">
      <c r="A31" s="698" t="s">
        <v>1430</v>
      </c>
      <c r="B31" s="734">
        <f>F21</f>
        <v>27.2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41.300000000000004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480</v>
      </c>
      <c r="C4" s="71">
        <v>11</v>
      </c>
      <c r="D4" s="71">
        <v>31</v>
      </c>
      <c r="G4" s="217">
        <f>A4</f>
        <v>2021</v>
      </c>
      <c r="H4" s="289">
        <f>IF(ISBLANK(C4),"",C4)</f>
        <v>11</v>
      </c>
      <c r="I4" s="289">
        <f>IF(ISBLANK(D4),"",D4)</f>
        <v>31</v>
      </c>
    </row>
    <row r="5" spans="1:9" x14ac:dyDescent="0.25">
      <c r="A5" s="286">
        <v>2022</v>
      </c>
      <c r="B5" s="214">
        <v>489</v>
      </c>
      <c r="C5" s="214">
        <v>17</v>
      </c>
      <c r="D5" s="214">
        <v>31</v>
      </c>
      <c r="G5" s="286">
        <f t="shared" ref="G5:G6" si="0">A5</f>
        <v>2022</v>
      </c>
      <c r="H5" s="290">
        <f t="shared" ref="H5:H6" si="1">IF(ISBLANK(C5),"",C5)</f>
        <v>17</v>
      </c>
      <c r="I5" s="290">
        <f t="shared" ref="I5:I6" si="2">IF(ISBLANK(D5),"",D5)</f>
        <v>31</v>
      </c>
    </row>
    <row r="6" spans="1:9" x14ac:dyDescent="0.25">
      <c r="A6" s="218">
        <v>2023</v>
      </c>
      <c r="B6" s="168">
        <v>475</v>
      </c>
      <c r="C6" s="168">
        <v>25</v>
      </c>
      <c r="D6" s="168">
        <v>20</v>
      </c>
      <c r="G6" s="219">
        <f t="shared" si="0"/>
        <v>2023</v>
      </c>
      <c r="H6" s="291">
        <f t="shared" si="1"/>
        <v>25</v>
      </c>
      <c r="I6" s="291">
        <f t="shared" si="2"/>
        <v>20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</v>
      </c>
      <c r="I12" s="289">
        <f>IF(ISBLANK(D4),"",D4)</f>
        <v>31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17</v>
      </c>
      <c r="I13" s="290">
        <f t="shared" si="4"/>
        <v>31</v>
      </c>
    </row>
    <row r="14" spans="1:9" x14ac:dyDescent="0.25">
      <c r="G14" s="219">
        <f t="shared" si="3"/>
        <v>2023</v>
      </c>
      <c r="H14" s="291">
        <f t="shared" ref="H14:I14" si="5">IF(ISBLANK(C6),"",C6)</f>
        <v>25</v>
      </c>
      <c r="I14" s="291">
        <f t="shared" si="5"/>
        <v>20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1987</v>
      </c>
      <c r="C23" s="71">
        <v>125</v>
      </c>
      <c r="D23" s="71">
        <v>231</v>
      </c>
      <c r="G23" s="217">
        <f>A23</f>
        <v>2021</v>
      </c>
      <c r="H23" s="289">
        <f>IF(ISBLANK(C23),"",C23)</f>
        <v>125</v>
      </c>
      <c r="I23" s="289">
        <f>IF(ISBLANK(D23),"",D23)</f>
        <v>231</v>
      </c>
    </row>
    <row r="24" spans="1:13" x14ac:dyDescent="0.25">
      <c r="A24" s="286">
        <v>2022</v>
      </c>
      <c r="B24" s="214">
        <v>2054</v>
      </c>
      <c r="C24" s="214">
        <v>109</v>
      </c>
      <c r="D24" s="214">
        <v>179</v>
      </c>
      <c r="G24" s="286">
        <f t="shared" ref="G24:G25" si="6">A24</f>
        <v>2022</v>
      </c>
      <c r="H24" s="290">
        <f t="shared" ref="H24:H25" si="7">IF(ISBLANK(C24),"",C24)</f>
        <v>109</v>
      </c>
      <c r="I24" s="290">
        <f t="shared" ref="I24:I25" si="8">IF(ISBLANK(D24),"",D24)</f>
        <v>179</v>
      </c>
    </row>
    <row r="25" spans="1:13" x14ac:dyDescent="0.25">
      <c r="A25" s="218">
        <v>2023</v>
      </c>
      <c r="B25" s="168">
        <v>2166</v>
      </c>
      <c r="C25" s="168">
        <v>89</v>
      </c>
      <c r="D25" s="168">
        <v>201</v>
      </c>
      <c r="G25" s="219">
        <f t="shared" si="6"/>
        <v>2023</v>
      </c>
      <c r="H25" s="291">
        <f t="shared" si="7"/>
        <v>89</v>
      </c>
      <c r="I25" s="291">
        <f t="shared" si="8"/>
        <v>201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125</v>
      </c>
      <c r="I31" s="289">
        <f>IF(ISBLANK(D23),"",D23)</f>
        <v>231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109</v>
      </c>
      <c r="I32" s="290">
        <f t="shared" si="10"/>
        <v>179</v>
      </c>
    </row>
    <row r="33" spans="7:9" x14ac:dyDescent="0.25">
      <c r="G33" s="219">
        <f t="shared" si="9"/>
        <v>2023</v>
      </c>
      <c r="H33" s="291">
        <f t="shared" ref="H33:I33" si="11">IF(ISBLANK(C25),"",C25)</f>
        <v>89</v>
      </c>
      <c r="I33" s="291">
        <f t="shared" si="11"/>
        <v>201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1002877</v>
      </c>
      <c r="C4" s="1077">
        <v>24611</v>
      </c>
      <c r="D4" s="110">
        <v>947811</v>
      </c>
      <c r="E4" s="70">
        <v>23260</v>
      </c>
      <c r="F4" s="1076">
        <v>24223</v>
      </c>
      <c r="G4" s="70">
        <v>594</v>
      </c>
      <c r="H4" s="1078">
        <v>3209803</v>
      </c>
      <c r="I4" s="1077">
        <v>78770</v>
      </c>
    </row>
    <row r="5" spans="1:9" x14ac:dyDescent="0.25">
      <c r="A5" s="587">
        <v>2021</v>
      </c>
      <c r="B5" s="1079">
        <v>1170005</v>
      </c>
      <c r="C5" s="1080">
        <v>29061</v>
      </c>
      <c r="D5" s="160">
        <v>1003751</v>
      </c>
      <c r="E5" s="212">
        <v>24932</v>
      </c>
      <c r="F5" s="1079">
        <v>25230</v>
      </c>
      <c r="G5" s="212">
        <v>627</v>
      </c>
      <c r="H5" s="1081">
        <v>3557898</v>
      </c>
      <c r="I5" s="1080">
        <v>88373</v>
      </c>
    </row>
    <row r="6" spans="1:9" x14ac:dyDescent="0.25">
      <c r="A6" s="588">
        <v>2022</v>
      </c>
      <c r="B6" s="1082">
        <v>1292970</v>
      </c>
      <c r="C6" s="1083">
        <v>33047</v>
      </c>
      <c r="D6" s="169">
        <v>1141034</v>
      </c>
      <c r="E6" s="167">
        <v>29164</v>
      </c>
      <c r="F6" s="1082">
        <v>25696</v>
      </c>
      <c r="G6" s="167">
        <v>657</v>
      </c>
      <c r="H6" s="1084">
        <v>4189092</v>
      </c>
      <c r="I6" s="1083">
        <v>107069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479399</v>
      </c>
      <c r="C4" s="1076">
        <v>1522039</v>
      </c>
      <c r="D4" s="1077">
        <v>37352</v>
      </c>
      <c r="E4" s="1076">
        <v>1395892</v>
      </c>
      <c r="F4" s="1077">
        <v>34256</v>
      </c>
    </row>
    <row r="5" spans="1:6" x14ac:dyDescent="0.25">
      <c r="A5" s="480">
        <v>2021</v>
      </c>
      <c r="B5" s="1081">
        <v>278406</v>
      </c>
      <c r="C5" s="1079">
        <v>1743155</v>
      </c>
      <c r="D5" s="1080">
        <v>43297</v>
      </c>
      <c r="E5" s="1079">
        <v>1576917</v>
      </c>
      <c r="F5" s="1080">
        <v>39168</v>
      </c>
    </row>
    <row r="6" spans="1:6" ht="15.75" thickBot="1" x14ac:dyDescent="0.3">
      <c r="A6" s="960">
        <v>2022</v>
      </c>
      <c r="B6" s="1085">
        <v>544670</v>
      </c>
      <c r="C6" s="1086">
        <v>1959152</v>
      </c>
      <c r="D6" s="1087">
        <v>50074</v>
      </c>
      <c r="E6" s="1086">
        <v>1964117</v>
      </c>
      <c r="F6" s="1087">
        <v>50201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Горњи Милановац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836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39125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74.849999999999994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175.7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35570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36803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1180</v>
      </c>
      <c r="C63" s="548">
        <f>IF(ISBLANK('DEM2'!C7),"-",'DEM2'!C7)</f>
        <v>1328</v>
      </c>
      <c r="D63" s="548"/>
      <c r="E63" s="548">
        <f>IF(ISBLANK('DEM2'!D8),"-",'DEM2'!D8)</f>
        <v>1156</v>
      </c>
      <c r="F63" s="548">
        <f>IF(ISBLANK('DEM2'!C8),"-",'DEM2'!C8)</f>
        <v>1311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1428</v>
      </c>
      <c r="C64" s="317">
        <f>IF(ISBLANK('DEM2'!F7),"-",'DEM2'!F7)</f>
        <v>1466</v>
      </c>
      <c r="D64" s="789"/>
      <c r="E64" s="317">
        <f>IF(ISBLANK('DEM2'!G8),"-",'DEM2'!G8)</f>
        <v>1401</v>
      </c>
      <c r="F64" s="317">
        <f>IF(ISBLANK('DEM2'!F8),"-",'DEM2'!F8)</f>
        <v>1489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747</v>
      </c>
      <c r="C65" s="345">
        <f>IF(ISBLANK('DEM2'!I7),"-",'DEM2'!I7)</f>
        <v>821</v>
      </c>
      <c r="D65" s="393"/>
      <c r="E65" s="345">
        <f>IF(ISBLANK('DEM2'!J8),"-",'DEM2'!J8)</f>
        <v>708</v>
      </c>
      <c r="F65" s="345">
        <f>IF(ISBLANK('DEM2'!I8),"-",'DEM2'!I8)</f>
        <v>786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3156</v>
      </c>
      <c r="C66" s="317">
        <f>IF(ISBLANK('DEM2'!L7),"-",'DEM2'!L7)</f>
        <v>3404</v>
      </c>
      <c r="D66" s="395"/>
      <c r="E66" s="317">
        <f>IF(ISBLANK('DEM2'!M8),"-",'DEM2'!M8)</f>
        <v>3093</v>
      </c>
      <c r="F66" s="317">
        <f>IF(ISBLANK('DEM2'!L8),"-",'DEM2'!L8)</f>
        <v>3389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2851</v>
      </c>
      <c r="C67" s="317">
        <f>IF(ISBLANK('DEM2'!O7),"-",'DEM2'!O7)</f>
        <v>3138</v>
      </c>
      <c r="D67" s="395"/>
      <c r="E67" s="317">
        <f>IF(ISBLANK('DEM2'!P8),"-",'DEM2'!P8)</f>
        <v>2578</v>
      </c>
      <c r="F67" s="317">
        <f>IF(ISBLANK('DEM2'!O8),"-",'DEM2'!O8)</f>
        <v>2863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12277</v>
      </c>
      <c r="C68" s="414">
        <f>IF(ISBLANK('DEM2'!R7),"-",'DEM2'!R7)</f>
        <v>12741</v>
      </c>
      <c r="D68" s="420"/>
      <c r="E68" s="414">
        <f>IF(ISBLANK('DEM2'!S8),"-",'DEM2'!S8)</f>
        <v>11875</v>
      </c>
      <c r="F68" s="414">
        <f>IF(ISBLANK('DEM2'!R8),"-",'DEM2'!R8)</f>
        <v>12250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20401</v>
      </c>
      <c r="C69" s="463">
        <f>IF(ISBLANK('DEM2'!U7),"-",'DEM2'!U7)</f>
        <v>19859</v>
      </c>
      <c r="D69" s="799"/>
      <c r="E69" s="463">
        <f>IF(ISBLANK('DEM2'!V8),"-",'DEM2'!V8)</f>
        <v>19841</v>
      </c>
      <c r="F69" s="463">
        <f>IF(ISBLANK('DEM2'!U8),"-",'DEM2'!U8)</f>
        <v>19284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2.8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14.7</v>
      </c>
      <c r="G116" s="407">
        <f>IF(ISBLANK('DEM2'!E24),"-",'DEM2'!E24)</f>
        <v>20.3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</v>
      </c>
      <c r="G117" s="801">
        <f>IF(ISBLANK('DEM2'!E25),"-",'DEM2'!E25)</f>
        <v>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12612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13952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75262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929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37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7.8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4189092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107069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1141034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655987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29164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1292970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33047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25696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657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1959152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50074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1964117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50201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475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2166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544670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5956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7481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3984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18548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5884</v>
      </c>
      <c r="C300" s="808">
        <f>IF(ISBLANK(POLJ3!C4),"-",POLJ3!C4)</f>
        <v>1003</v>
      </c>
      <c r="D300" s="1153">
        <f>IF(ISBLANK(POLJ3!D4),"-",POLJ3!D4)</f>
        <v>4881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8431</v>
      </c>
      <c r="C301" s="789">
        <f>IF(ISBLANK(POLJ3!C5),"-",POLJ3!C5)</f>
        <v>5237</v>
      </c>
      <c r="D301" s="1154">
        <f>IF(ISBLANK(POLJ3!D5),"-",POLJ3!D5)</f>
        <v>3194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</v>
      </c>
      <c r="C302" s="790">
        <f>IF(ISBLANK(POLJ3!C6),"-",POLJ3!C6)</f>
        <v>4</v>
      </c>
      <c r="D302" s="1155">
        <f>IF(ISBLANK(POLJ3!D6),"-",POLJ3!D6)</f>
        <v>5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50</v>
      </c>
      <c r="C303" s="791">
        <f>IF(ISBLANK(POLJ3!C7),"-",POLJ3!C7)</f>
        <v>12</v>
      </c>
      <c r="D303" s="1164">
        <f>IF(ISBLANK(POLJ3!D7),"-",POLJ3!D7)</f>
        <v>38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5956</v>
      </c>
      <c r="C304" s="807">
        <f>IF(ISBLANK(POLJ3!C8),"-",POLJ3!C8)</f>
        <v>972</v>
      </c>
      <c r="D304" s="1122">
        <f>IF(ISBLANK(POLJ3!D8),"-",POLJ3!D8)</f>
        <v>4984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293.48</v>
      </c>
      <c r="C310" s="1123"/>
      <c r="D310" s="3"/>
      <c r="E310" s="5"/>
      <c r="F310" s="5"/>
      <c r="G310" s="815" t="s">
        <v>765</v>
      </c>
      <c r="H310" s="816">
        <f>IF(ISBLANK(POLJ2!H3),"-",POLJ2!H3)</f>
        <v>9964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11940.78</v>
      </c>
      <c r="C311" s="1124"/>
      <c r="D311" s="3"/>
      <c r="E311" s="5"/>
      <c r="F311" s="5"/>
      <c r="G311" s="810" t="s">
        <v>766</v>
      </c>
      <c r="H311" s="248">
        <f>IF(ISBLANK(POLJ2!H4),"-",POLJ2!H4)</f>
        <v>19396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2664.31</v>
      </c>
      <c r="C312" s="1124"/>
      <c r="D312" s="3"/>
      <c r="E312" s="5"/>
      <c r="F312" s="5"/>
      <c r="G312" s="810" t="s">
        <v>767</v>
      </c>
      <c r="H312" s="248">
        <f>IF(ISBLANK(POLJ2!H5),"-",POLJ2!H5)</f>
        <v>44198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7.65</v>
      </c>
      <c r="C313" s="1124"/>
      <c r="D313" s="3"/>
      <c r="E313" s="5"/>
      <c r="F313" s="5"/>
      <c r="G313" s="812" t="s">
        <v>768</v>
      </c>
      <c r="H313" s="249">
        <f>IF(ISBLANK(POLJ2!H6),"-",POLJ2!H6)</f>
        <v>73600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3.85</v>
      </c>
      <c r="C314" s="1124"/>
      <c r="D314" s="3"/>
      <c r="E314" s="5"/>
      <c r="F314" s="5"/>
      <c r="G314" s="814" t="s">
        <v>16</v>
      </c>
      <c r="H314" s="817">
        <f>IF(ISBLANK(POLJ2!H7),"-",POLJ2!H7)</f>
        <v>147158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14615.58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29525.65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275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31.9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1264</v>
      </c>
      <c r="I364" s="808">
        <f>IF(ISBLANK(OBRAZ2!I6),"-",OBRAZ2!I6)</f>
        <v>1017</v>
      </c>
      <c r="J364" s="808">
        <f>IF(ISBLANK(OBRAZ2!J6),"-",OBRAZ2!J6)</f>
        <v>247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638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65</v>
      </c>
      <c r="I365" s="789">
        <f>IF(ISBLANK(OBRAZ2!I7),"-",OBRAZ2!I7)</f>
        <v>65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371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74.193548387096769</v>
      </c>
      <c r="I377" s="851">
        <f>IF(ISBLANK(OBRAZ2!C14),"-",OBRAZ2!C23)</f>
        <v>73.575949367088612</v>
      </c>
      <c r="J377" s="851">
        <f>IF(ISBLANK(OBRAZ2!D14),"-",OBRAZ2!D23)</f>
        <v>71.105919003115275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8.6021505376344098</v>
      </c>
      <c r="I379" s="851">
        <f>IF(ISBLANK(OBRAZ2!C16),"-",OBRAZ2!C25)</f>
        <v>12.341772151898734</v>
      </c>
      <c r="J379" s="851">
        <f>IF(ISBLANK(OBRAZ2!D16),"-",OBRAZ2!D25)</f>
        <v>15.264797507788161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17.20430107526882</v>
      </c>
      <c r="I380" s="852">
        <f>IF(ISBLANK(OBRAZ2!C17),"-",OBRAZ2!C26)</f>
        <v>14.082278481012658</v>
      </c>
      <c r="J380" s="852">
        <f>IF(ISBLANK(OBRAZ2!D17),"-",OBRAZ2!D26)</f>
        <v>13.629283489096572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23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1229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1286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179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182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368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101.7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322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13198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5834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97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62.1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0.46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94.2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2320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5.9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331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5553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7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126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626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10.199999999999999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88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206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16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123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36.700000000000003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135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495.49400000000003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740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11672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11040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35959.19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16.04346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21</v>
      </c>
      <c r="D696" s="315"/>
      <c r="E696" s="314"/>
      <c r="F696" s="5"/>
      <c r="G696" s="837">
        <v>2012</v>
      </c>
      <c r="H696" s="835">
        <f>IF(ISBLANK(INDEKSI2!B5),"-",INDEKSI2!B5)</f>
        <v>29.81</v>
      </c>
      <c r="I696" s="835">
        <f>IF(ISBLANK(INDEKSI2!C5),"-",INDEKSI2!C5)</f>
        <v>75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52.18</v>
      </c>
      <c r="D697" s="315"/>
      <c r="E697" s="314"/>
      <c r="F697" s="5"/>
      <c r="G697" s="838">
        <v>2013</v>
      </c>
      <c r="H697" s="559">
        <f>IF(ISBLANK(INDEKSI2!B6),"-",INDEKSI2!B6)</f>
        <v>29.13</v>
      </c>
      <c r="I697" s="559">
        <f>IF(ISBLANK(INDEKSI2!C6),"-",INDEKSI2!C6)</f>
        <v>94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36.36</v>
      </c>
      <c r="I698" s="836">
        <f>IF(ISBLANK(INDEKSI2!C7),"-",INDEKSI2!C7)</f>
        <v>33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7629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35080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4984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7.8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36.36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33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16.04346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52.18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37.229999999999997</v>
      </c>
      <c r="C4" s="721">
        <v>22</v>
      </c>
      <c r="D4" s="710"/>
      <c r="E4" s="711"/>
      <c r="F4" s="712"/>
    </row>
    <row r="5" spans="1:6" x14ac:dyDescent="0.25">
      <c r="A5" s="286">
        <v>2012</v>
      </c>
      <c r="B5" s="614">
        <v>29.81</v>
      </c>
      <c r="C5" s="722">
        <v>75</v>
      </c>
      <c r="D5" s="713"/>
      <c r="E5" s="641"/>
      <c r="F5" s="714"/>
    </row>
    <row r="6" spans="1:6" x14ac:dyDescent="0.25">
      <c r="A6" s="286">
        <v>2013</v>
      </c>
      <c r="B6" s="614">
        <v>29.13</v>
      </c>
      <c r="C6" s="722">
        <v>94</v>
      </c>
      <c r="D6" s="715">
        <v>16.04346</v>
      </c>
      <c r="E6" s="609">
        <v>21</v>
      </c>
      <c r="F6" s="716">
        <v>52.18</v>
      </c>
    </row>
    <row r="7" spans="1:6" x14ac:dyDescent="0.25">
      <c r="A7" s="219">
        <v>2014</v>
      </c>
      <c r="B7" s="615">
        <v>36.36</v>
      </c>
      <c r="C7" s="723">
        <v>33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5956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3984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7481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293.48</v>
      </c>
      <c r="G3" s="217" t="s">
        <v>765</v>
      </c>
      <c r="H3" s="71">
        <v>9964</v>
      </c>
    </row>
    <row r="4" spans="1:9" x14ac:dyDescent="0.25">
      <c r="A4" s="286" t="s">
        <v>760</v>
      </c>
      <c r="B4" s="214">
        <v>11940.78</v>
      </c>
      <c r="G4" s="286" t="s">
        <v>766</v>
      </c>
      <c r="H4" s="214">
        <v>19396</v>
      </c>
    </row>
    <row r="5" spans="1:9" x14ac:dyDescent="0.25">
      <c r="A5" s="286" t="s">
        <v>761</v>
      </c>
      <c r="B5" s="214">
        <v>2664.31</v>
      </c>
      <c r="G5" s="286" t="s">
        <v>767</v>
      </c>
      <c r="H5" s="214">
        <v>44198</v>
      </c>
    </row>
    <row r="6" spans="1:9" x14ac:dyDescent="0.25">
      <c r="A6" s="286" t="s">
        <v>762</v>
      </c>
      <c r="B6" s="214">
        <v>7.65</v>
      </c>
      <c r="G6" s="286" t="s">
        <v>768</v>
      </c>
      <c r="H6" s="214">
        <v>73600</v>
      </c>
    </row>
    <row r="7" spans="1:9" x14ac:dyDescent="0.25">
      <c r="A7" s="286" t="s">
        <v>763</v>
      </c>
      <c r="B7" s="214">
        <v>3.85</v>
      </c>
      <c r="G7" s="1" t="s">
        <v>24</v>
      </c>
      <c r="H7" s="288">
        <v>147158</v>
      </c>
    </row>
    <row r="8" spans="1:9" x14ac:dyDescent="0.25">
      <c r="A8" s="287" t="s">
        <v>764</v>
      </c>
      <c r="B8" s="73">
        <v>14615.58</v>
      </c>
    </row>
    <row r="9" spans="1:9" x14ac:dyDescent="0.25">
      <c r="A9" s="1" t="s">
        <v>24</v>
      </c>
      <c r="B9" s="288">
        <v>29525.65</v>
      </c>
      <c r="I9" s="41" t="s">
        <v>876</v>
      </c>
    </row>
    <row r="10" spans="1:9" x14ac:dyDescent="0.25">
      <c r="G10" s="29" t="s">
        <v>775</v>
      </c>
      <c r="H10" s="58">
        <v>18548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5884</v>
      </c>
      <c r="C4" s="55">
        <v>1003</v>
      </c>
      <c r="D4" s="110">
        <v>4881</v>
      </c>
    </row>
    <row r="5" spans="1:4" ht="30" customHeight="1" x14ac:dyDescent="0.25">
      <c r="A5" s="274" t="s">
        <v>884</v>
      </c>
      <c r="B5" s="212">
        <v>8431</v>
      </c>
      <c r="C5" s="58">
        <v>5237</v>
      </c>
      <c r="D5" s="160">
        <v>3194</v>
      </c>
    </row>
    <row r="6" spans="1:4" x14ac:dyDescent="0.25">
      <c r="A6" s="274" t="s">
        <v>772</v>
      </c>
      <c r="B6" s="212">
        <v>9</v>
      </c>
      <c r="C6" s="58">
        <v>4</v>
      </c>
      <c r="D6" s="160">
        <v>5</v>
      </c>
    </row>
    <row r="7" spans="1:4" ht="30" x14ac:dyDescent="0.25">
      <c r="A7" s="274" t="s">
        <v>773</v>
      </c>
      <c r="B7" s="212">
        <v>50</v>
      </c>
      <c r="C7" s="58">
        <v>12</v>
      </c>
      <c r="D7" s="160">
        <v>38</v>
      </c>
    </row>
    <row r="8" spans="1:4" x14ac:dyDescent="0.25">
      <c r="A8" s="201" t="s">
        <v>774</v>
      </c>
      <c r="B8" s="72">
        <v>5956</v>
      </c>
      <c r="C8" s="61">
        <v>972</v>
      </c>
      <c r="D8" s="111">
        <v>4984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44.444444444444443</v>
      </c>
      <c r="C14" s="276">
        <f>D6/B6*100</f>
        <v>55.555555555555557</v>
      </c>
    </row>
    <row r="15" spans="1:4" ht="60" x14ac:dyDescent="0.25">
      <c r="A15" s="277" t="s">
        <v>885</v>
      </c>
      <c r="B15" s="282">
        <f>C5/B5*100</f>
        <v>62.116000474439574</v>
      </c>
      <c r="C15" s="278">
        <f>D5/B5*100</f>
        <v>37.883999525560426</v>
      </c>
    </row>
    <row r="16" spans="1:4" ht="30" x14ac:dyDescent="0.25">
      <c r="A16" s="279" t="s">
        <v>821</v>
      </c>
      <c r="B16" s="283">
        <f>C4/B4*100</f>
        <v>17.0462270564242</v>
      </c>
      <c r="C16" s="280">
        <f>D4/B4*100</f>
        <v>82.9537729435758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44.444444444444443</v>
      </c>
      <c r="C21" s="276">
        <f>C14</f>
        <v>55.555555555555557</v>
      </c>
    </row>
    <row r="22" spans="1:3" ht="60" x14ac:dyDescent="0.25">
      <c r="A22" s="277" t="s">
        <v>823</v>
      </c>
      <c r="B22" s="282">
        <f t="shared" ref="B22:C23" si="0">B15</f>
        <v>62.116000474439574</v>
      </c>
      <c r="C22" s="278">
        <f t="shared" si="0"/>
        <v>37.883999525560426</v>
      </c>
    </row>
    <row r="23" spans="1:3" ht="30" x14ac:dyDescent="0.25">
      <c r="A23" s="279" t="s">
        <v>858</v>
      </c>
      <c r="B23" s="285">
        <f t="shared" si="0"/>
        <v>17.0462270564242</v>
      </c>
      <c r="C23" s="284">
        <f t="shared" si="0"/>
        <v>82.9537729435758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275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31.9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638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371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1266</v>
      </c>
      <c r="C6" s="973">
        <v>1017</v>
      </c>
      <c r="D6" s="945">
        <v>249</v>
      </c>
      <c r="E6" s="973">
        <v>1302</v>
      </c>
      <c r="F6" s="973">
        <v>1080</v>
      </c>
      <c r="G6" s="945">
        <v>222</v>
      </c>
      <c r="H6" s="599">
        <v>1264</v>
      </c>
      <c r="I6" s="616">
        <v>1017</v>
      </c>
      <c r="J6" s="945">
        <v>247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205</v>
      </c>
      <c r="C7" s="975">
        <v>203</v>
      </c>
      <c r="D7" s="976">
        <v>2</v>
      </c>
      <c r="E7" s="975">
        <v>119</v>
      </c>
      <c r="F7" s="975">
        <v>119</v>
      </c>
      <c r="G7" s="976">
        <v>0</v>
      </c>
      <c r="H7" s="753">
        <v>65</v>
      </c>
      <c r="I7" s="690">
        <v>65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134</v>
      </c>
      <c r="C8" s="978">
        <v>134</v>
      </c>
      <c r="D8" s="979">
        <v>0</v>
      </c>
      <c r="E8" s="978">
        <v>120</v>
      </c>
      <c r="F8" s="978">
        <v>120</v>
      </c>
      <c r="G8" s="979">
        <v>0</v>
      </c>
      <c r="H8" s="754">
        <v>106</v>
      </c>
      <c r="I8" s="691">
        <v>97</v>
      </c>
      <c r="J8" s="979">
        <v>9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966</v>
      </c>
      <c r="C14" s="751">
        <v>930</v>
      </c>
      <c r="D14" s="751">
        <v>913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112</v>
      </c>
      <c r="C16" s="1029">
        <v>156</v>
      </c>
      <c r="D16" s="751">
        <v>196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224</v>
      </c>
      <c r="C17" s="752">
        <v>178</v>
      </c>
      <c r="D17" s="752">
        <v>175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74.193548387096769</v>
      </c>
      <c r="C23" s="290">
        <f>C14/SUM(C12:C17)*100</f>
        <v>73.575949367088612</v>
      </c>
      <c r="D23" s="290">
        <f>D14/SUM(D12:D17)*100</f>
        <v>71.105919003115275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8.6021505376344098</v>
      </c>
      <c r="C25" s="290">
        <f>C16/SUM(C12:C17)*100</f>
        <v>12.341772151898734</v>
      </c>
      <c r="D25" s="290">
        <f>D16/SUM(D12:D17)*100</f>
        <v>15.264797507788161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17.20430107526882</v>
      </c>
      <c r="C26" s="291">
        <f>C17/SUM(C12:C17)*100</f>
        <v>14.082278481012658</v>
      </c>
      <c r="D26" s="291">
        <f>D17/SUM(D12:D17)*100</f>
        <v>13.629283489096572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17.7</v>
      </c>
      <c r="C7" s="600">
        <v>18.2</v>
      </c>
      <c r="D7" s="600">
        <v>18.5</v>
      </c>
    </row>
    <row r="8" spans="1:6" x14ac:dyDescent="0.25">
      <c r="A8" s="695" t="s">
        <v>944</v>
      </c>
      <c r="B8" s="751">
        <v>13.3</v>
      </c>
      <c r="C8" s="751">
        <v>0</v>
      </c>
      <c r="D8" s="751">
        <v>11.8</v>
      </c>
    </row>
    <row r="9" spans="1:6" x14ac:dyDescent="0.25">
      <c r="A9" s="696" t="s">
        <v>224</v>
      </c>
      <c r="B9" s="752">
        <v>69</v>
      </c>
      <c r="C9" s="752">
        <v>81.8</v>
      </c>
      <c r="D9" s="752">
        <v>69.7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17.7</v>
      </c>
      <c r="C13" s="697">
        <f t="shared" ref="C13:D13" si="1">IF(ISBLANK(C7),"",C7)</f>
        <v>18.2</v>
      </c>
      <c r="D13" s="697">
        <f t="shared" si="1"/>
        <v>18.5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13.3</v>
      </c>
      <c r="C14" s="698">
        <f t="shared" si="2"/>
        <v>0</v>
      </c>
      <c r="D14" s="698">
        <f t="shared" si="2"/>
        <v>11.8</v>
      </c>
    </row>
    <row r="15" spans="1:6" x14ac:dyDescent="0.25">
      <c r="A15" s="702" t="s">
        <v>1630</v>
      </c>
      <c r="B15" s="699">
        <f t="shared" si="2"/>
        <v>69</v>
      </c>
      <c r="C15" s="699">
        <f t="shared" si="2"/>
        <v>81.8</v>
      </c>
      <c r="D15" s="699">
        <f t="shared" si="2"/>
        <v>69.7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17.7</v>
      </c>
      <c r="C18" s="697">
        <f t="shared" ref="C18:D18" si="4">IF(ISBLANK(C7),"",C7)</f>
        <v>18.2</v>
      </c>
      <c r="D18" s="697">
        <f t="shared" si="4"/>
        <v>18.5</v>
      </c>
    </row>
    <row r="19" spans="1:5" x14ac:dyDescent="0.25">
      <c r="A19" s="701" t="s">
        <v>1632</v>
      </c>
      <c r="B19" s="698">
        <f t="shared" ref="B19:D20" si="5">IF(ISBLANK(B8),"",B8)</f>
        <v>13.3</v>
      </c>
      <c r="C19" s="698">
        <f t="shared" si="5"/>
        <v>0</v>
      </c>
      <c r="D19" s="698">
        <f t="shared" si="5"/>
        <v>11.8</v>
      </c>
    </row>
    <row r="20" spans="1:5" x14ac:dyDescent="0.25">
      <c r="A20" s="702" t="s">
        <v>1633</v>
      </c>
      <c r="B20" s="699">
        <f t="shared" si="5"/>
        <v>69</v>
      </c>
      <c r="C20" s="699">
        <f t="shared" si="5"/>
        <v>81.8</v>
      </c>
      <c r="D20" s="699">
        <f t="shared" si="5"/>
        <v>69.7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108.3</v>
      </c>
      <c r="C5" s="611">
        <v>75.5</v>
      </c>
      <c r="D5" s="1030">
        <v>90.3</v>
      </c>
      <c r="F5" s="28"/>
      <c r="G5" s="693">
        <f>A5</f>
        <v>2020</v>
      </c>
      <c r="H5" s="669">
        <f>IF(ISBLANK(B5),"",B5)</f>
        <v>108.3</v>
      </c>
      <c r="I5" s="618">
        <f t="shared" ref="H5:I7" si="0">IF(ISBLANK(C5),"",C5)</f>
        <v>75.5</v>
      </c>
    </row>
    <row r="6" spans="1:10" x14ac:dyDescent="0.25">
      <c r="A6" s="749">
        <v>2021</v>
      </c>
      <c r="B6" s="601">
        <v>98.4</v>
      </c>
      <c r="C6" s="612">
        <v>81.2</v>
      </c>
      <c r="D6" s="946">
        <v>89.8</v>
      </c>
      <c r="F6" s="44"/>
      <c r="G6" s="693">
        <f t="shared" ref="G6:G7" si="1">A6</f>
        <v>2021</v>
      </c>
      <c r="H6" s="670">
        <f t="shared" si="0"/>
        <v>98.4</v>
      </c>
      <c r="I6" s="619">
        <f t="shared" si="0"/>
        <v>81.2</v>
      </c>
    </row>
    <row r="7" spans="1:10" x14ac:dyDescent="0.25">
      <c r="A7" s="750">
        <v>2022</v>
      </c>
      <c r="B7" s="601">
        <v>105.2</v>
      </c>
      <c r="C7" s="612">
        <v>86.2</v>
      </c>
      <c r="D7" s="946">
        <v>94.6</v>
      </c>
      <c r="F7" s="44"/>
      <c r="G7" s="693">
        <f t="shared" si="1"/>
        <v>2022</v>
      </c>
      <c r="H7" s="671">
        <f t="shared" si="0"/>
        <v>105.2</v>
      </c>
      <c r="I7" s="620">
        <f t="shared" si="0"/>
        <v>86.2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108.3</v>
      </c>
      <c r="I13" s="618">
        <f>IF(ISBLANK(C5),"",C5)</f>
        <v>75.5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98.4</v>
      </c>
      <c r="I14" s="619">
        <f t="shared" si="3"/>
        <v>81.2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105.2</v>
      </c>
      <c r="I15" s="620">
        <f t="shared" si="4"/>
        <v>86.2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Горњи Милановац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836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39125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-9.6999999999999993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74.849999999999994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175.7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35570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36803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1180</v>
      </c>
      <c r="C63" s="548">
        <f>IF(ISBLANK('DEM2'!C7),"-",'DEM2'!C7)</f>
        <v>1328</v>
      </c>
      <c r="D63" s="548"/>
      <c r="E63" s="548">
        <f>IF(ISBLANK('DEM2'!D8),"-",'DEM2'!D8)</f>
        <v>1156</v>
      </c>
      <c r="F63" s="548">
        <f>IF(ISBLANK('DEM2'!C8),"-",'DEM2'!C8)</f>
        <v>1311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1428</v>
      </c>
      <c r="C64" s="317">
        <f>IF(ISBLANK('DEM2'!F7),"-",'DEM2'!F7)</f>
        <v>1466</v>
      </c>
      <c r="D64" s="789"/>
      <c r="E64" s="317">
        <f>IF(ISBLANK('DEM2'!G8),"-",'DEM2'!G8)</f>
        <v>1401</v>
      </c>
      <c r="F64" s="317">
        <f>IF(ISBLANK('DEM2'!F8),"-",'DEM2'!F8)</f>
        <v>1489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747</v>
      </c>
      <c r="C65" s="345">
        <f>IF(ISBLANK('DEM2'!I7),"-",'DEM2'!I7)</f>
        <v>821</v>
      </c>
      <c r="D65" s="393"/>
      <c r="E65" s="345">
        <f>IF(ISBLANK('DEM2'!J8),"-",'DEM2'!J8)</f>
        <v>708</v>
      </c>
      <c r="F65" s="345">
        <f>IF(ISBLANK('DEM2'!I8),"-",'DEM2'!I8)</f>
        <v>786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3156</v>
      </c>
      <c r="C66" s="348">
        <f>IF(ISBLANK('DEM2'!L7),"-",'DEM2'!L7)</f>
        <v>3404</v>
      </c>
      <c r="D66" s="394"/>
      <c r="E66" s="348">
        <f>IF(ISBLANK('DEM2'!M8),"-",'DEM2'!M8)</f>
        <v>3093</v>
      </c>
      <c r="F66" s="348">
        <f>IF(ISBLANK('DEM2'!L8),"-",'DEM2'!L8)</f>
        <v>3389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2851</v>
      </c>
      <c r="C67" s="345">
        <f>IF(ISBLANK('DEM2'!O7),"-",'DEM2'!O7)</f>
        <v>3138</v>
      </c>
      <c r="D67" s="393"/>
      <c r="E67" s="345">
        <f>IF(ISBLANK('DEM2'!P8),"-",'DEM2'!P8)</f>
        <v>2578</v>
      </c>
      <c r="F67" s="345">
        <f>IF(ISBLANK('DEM2'!O8),"-",'DEM2'!O8)</f>
        <v>2863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12277</v>
      </c>
      <c r="C68" s="317">
        <f>IF(ISBLANK('DEM2'!R7),"-",'DEM2'!R7)</f>
        <v>12741</v>
      </c>
      <c r="D68" s="395"/>
      <c r="E68" s="317">
        <f>IF(ISBLANK('DEM2'!S8),"-",'DEM2'!S8)</f>
        <v>11875</v>
      </c>
      <c r="F68" s="317">
        <f>IF(ISBLANK('DEM2'!R8),"-",'DEM2'!R8)</f>
        <v>12250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20401</v>
      </c>
      <c r="C69" s="463">
        <f>IF(ISBLANK('DEM2'!U7),"-",'DEM2'!U7)</f>
        <v>19859</v>
      </c>
      <c r="D69" s="799"/>
      <c r="E69" s="463">
        <f>IF(ISBLANK('DEM2'!V8),"-",'DEM2'!V8)</f>
        <v>19841</v>
      </c>
      <c r="F69" s="463">
        <f>IF(ISBLANK('DEM2'!U8),"-",'DEM2'!U8)</f>
        <v>19284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2.8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14.7</v>
      </c>
      <c r="G116" s="407">
        <f>IF(ISBLANK('DEM2'!E24),"-",'DEM2'!E24)</f>
        <v>20.3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9</v>
      </c>
      <c r="G117" s="801">
        <f>IF(ISBLANK('DEM2'!E25),"-",'DEM2'!E25)</f>
        <v>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12612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13952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35.700000000000003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75262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929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37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7.8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4189092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107069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1141034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655987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29164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1292970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33047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25696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657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1959152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50074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1964117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50201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475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2166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544670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5956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7481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3984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18548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5884</v>
      </c>
      <c r="C300" s="808">
        <f>IF(ISBLANK(POLJ3!C4),"-",POLJ3!C4)</f>
        <v>1003</v>
      </c>
      <c r="D300" s="1153">
        <f>IF(ISBLANK(POLJ3!D4),"-",POLJ3!D4)</f>
        <v>4881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8431</v>
      </c>
      <c r="C301" s="789">
        <f>IF(ISBLANK(POLJ3!C5),"-",POLJ3!C5)</f>
        <v>5237</v>
      </c>
      <c r="D301" s="1154">
        <f>IF(ISBLANK(POLJ3!D5),"-",POLJ3!D5)</f>
        <v>3194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</v>
      </c>
      <c r="C302" s="790">
        <f>IF(ISBLANK(POLJ3!C6),"-",POLJ3!C6)</f>
        <v>4</v>
      </c>
      <c r="D302" s="1155">
        <f>IF(ISBLANK(POLJ3!D6),"-",POLJ3!D6)</f>
        <v>5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50</v>
      </c>
      <c r="C303" s="791">
        <f>IF(ISBLANK(POLJ3!C7),"-",POLJ3!C7)</f>
        <v>12</v>
      </c>
      <c r="D303" s="1164">
        <f>IF(ISBLANK(POLJ3!D7),"-",POLJ3!D7)</f>
        <v>38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5956</v>
      </c>
      <c r="C304" s="807">
        <f>IF(ISBLANK(POLJ3!C8),"-",POLJ3!C8)</f>
        <v>972</v>
      </c>
      <c r="D304" s="1122">
        <f>IF(ISBLANK(POLJ3!D8),"-",POLJ3!D8)</f>
        <v>4984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293.48</v>
      </c>
      <c r="C310" s="1123"/>
      <c r="D310" s="3"/>
      <c r="E310" s="5"/>
      <c r="F310" s="5"/>
      <c r="G310" s="815" t="s">
        <v>854</v>
      </c>
      <c r="H310" s="816">
        <f>IF(ISBLANK(POLJ2!H3),"-",POLJ2!H3)</f>
        <v>9964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11940.78</v>
      </c>
      <c r="C311" s="1124"/>
      <c r="D311" s="3"/>
      <c r="E311" s="5"/>
      <c r="F311" s="5"/>
      <c r="G311" s="810" t="s">
        <v>855</v>
      </c>
      <c r="H311" s="248">
        <f>IF(ISBLANK(POLJ2!H4),"-",POLJ2!H4)</f>
        <v>19396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2664.31</v>
      </c>
      <c r="C312" s="1124"/>
      <c r="D312" s="3"/>
      <c r="E312" s="5"/>
      <c r="F312" s="5"/>
      <c r="G312" s="810" t="s">
        <v>856</v>
      </c>
      <c r="H312" s="248">
        <f>IF(ISBLANK(POLJ2!H5),"-",POLJ2!H5)</f>
        <v>44198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7.65</v>
      </c>
      <c r="C313" s="1124"/>
      <c r="D313" s="3"/>
      <c r="E313" s="5"/>
      <c r="F313" s="5"/>
      <c r="G313" s="812" t="s">
        <v>857</v>
      </c>
      <c r="H313" s="249">
        <f>IF(ISBLANK(POLJ2!H6),"-",POLJ2!H6)</f>
        <v>73600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3.85</v>
      </c>
      <c r="C314" s="1124"/>
      <c r="D314" s="3"/>
      <c r="E314" s="5"/>
      <c r="F314" s="5"/>
      <c r="G314" s="814" t="s">
        <v>847</v>
      </c>
      <c r="H314" s="817">
        <f>IF(ISBLANK(POLJ2!H7),"-",POLJ2!H7)</f>
        <v>147158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14615.58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29525.65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275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31.9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1264</v>
      </c>
      <c r="I364" s="808">
        <f>IF(ISBLANK(OBRAZ2!I6),"-",OBRAZ2!I6)</f>
        <v>1017</v>
      </c>
      <c r="J364" s="808">
        <f>IF(ISBLANK(OBRAZ2!J6),"-",OBRAZ2!J6)</f>
        <v>247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638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65</v>
      </c>
      <c r="I365" s="416">
        <f>IF(ISBLANK(OBRAZ2!I7),"-",OBRAZ2!I7)</f>
        <v>65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106</v>
      </c>
      <c r="I366" s="807">
        <f>IF(ISBLANK(OBRAZ2!I8),"-",OBRAZ2!I8)</f>
        <v>97</v>
      </c>
      <c r="J366" s="807">
        <f>IF(ISBLANK(OBRAZ2!J8),"-",OBRAZ2!J8)</f>
        <v>9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371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74.193548387096769</v>
      </c>
      <c r="I377" s="851">
        <f>IF(ISBLANK(OBRAZ2!C14),"-",OBRAZ2!C23)</f>
        <v>73.575949367088612</v>
      </c>
      <c r="J377" s="851">
        <f>IF(ISBLANK(OBRAZ2!D14),"-",OBRAZ2!D23)</f>
        <v>71.105919003115275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8.6021505376344098</v>
      </c>
      <c r="I379" s="851">
        <f>IF(ISBLANK(OBRAZ2!C16),"-",OBRAZ2!C25)</f>
        <v>12.341772151898734</v>
      </c>
      <c r="J379" s="851">
        <f>IF(ISBLANK(OBRAZ2!D16),"-",OBRAZ2!D25)</f>
        <v>15.264797507788161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17.20430107526882</v>
      </c>
      <c r="I380" s="852">
        <f>IF(ISBLANK(OBRAZ2!C17),"-",OBRAZ2!C26)</f>
        <v>14.082278481012658</v>
      </c>
      <c r="J380" s="852">
        <f>IF(ISBLANK(OBRAZ2!D17),"-",OBRAZ2!D26)</f>
        <v>13.629283489096572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23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1229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1286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179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182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368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101.7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1076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322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13198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5834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97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62.1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94.2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2320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5.9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331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5553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7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126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626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10.199999999999999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88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206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16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123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36.700000000000003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135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9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495.49400000000003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740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11672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11040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35959.19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43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16.04346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21</v>
      </c>
      <c r="D696" s="3"/>
      <c r="E696" s="5"/>
      <c r="F696" s="5"/>
      <c r="G696" s="837">
        <v>2012</v>
      </c>
      <c r="H696" s="835">
        <f>IF(ISBLANK(INDEKSI2!B5),"-",INDEKSI2!B5)</f>
        <v>29.81</v>
      </c>
      <c r="I696" s="835">
        <f>IF(ISBLANK(INDEKSI2!C5),"-",INDEKSI2!C5)</f>
        <v>75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52.18</v>
      </c>
      <c r="D697" s="3"/>
      <c r="E697" s="5"/>
      <c r="F697" s="5"/>
      <c r="G697" s="838">
        <v>2013</v>
      </c>
      <c r="H697" s="559">
        <f>IF(ISBLANK(INDEKSI2!B6),"-",INDEKSI2!B6)</f>
        <v>29.13</v>
      </c>
      <c r="I697" s="559">
        <f>IF(ISBLANK(INDEKSI2!C6),"-",INDEKSI2!C6)</f>
        <v>94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36.36</v>
      </c>
      <c r="I698" s="836">
        <f>IF(ISBLANK(INDEKSI2!C7),"-",INDEKSI2!C7)</f>
        <v>33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7629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1409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35080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4984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10</v>
      </c>
      <c r="D6" s="612">
        <v>4</v>
      </c>
      <c r="E6" s="612">
        <v>6</v>
      </c>
      <c r="F6" s="1033">
        <v>392</v>
      </c>
      <c r="G6" s="612">
        <v>194</v>
      </c>
      <c r="H6" s="980">
        <v>198</v>
      </c>
      <c r="I6" s="1034">
        <v>44.6</v>
      </c>
      <c r="J6" s="612">
        <v>41.1</v>
      </c>
      <c r="K6" s="1035">
        <v>48.6</v>
      </c>
      <c r="L6" s="1033">
        <v>574</v>
      </c>
      <c r="M6" s="612">
        <v>256</v>
      </c>
      <c r="N6" s="1028">
        <v>318</v>
      </c>
      <c r="O6" s="1034">
        <v>62.5</v>
      </c>
      <c r="P6" s="612">
        <v>52.8</v>
      </c>
      <c r="Q6" s="1028">
        <v>73.2</v>
      </c>
      <c r="R6" s="1033">
        <v>336</v>
      </c>
      <c r="S6" s="612">
        <v>154</v>
      </c>
      <c r="T6" s="1035">
        <v>182</v>
      </c>
    </row>
    <row r="7" spans="1:20" x14ac:dyDescent="0.25">
      <c r="A7" s="286">
        <v>2021</v>
      </c>
      <c r="B7" s="602">
        <v>1</v>
      </c>
      <c r="C7" s="601">
        <v>12</v>
      </c>
      <c r="D7" s="612">
        <v>4</v>
      </c>
      <c r="E7" s="612">
        <v>8</v>
      </c>
      <c r="F7" s="1033">
        <v>272</v>
      </c>
      <c r="G7" s="612">
        <v>142</v>
      </c>
      <c r="H7" s="980">
        <v>130</v>
      </c>
      <c r="I7" s="1034">
        <v>30.7</v>
      </c>
      <c r="J7" s="612">
        <v>30.3</v>
      </c>
      <c r="K7" s="1035">
        <v>31.3</v>
      </c>
      <c r="L7" s="1033">
        <v>658</v>
      </c>
      <c r="M7" s="612">
        <v>322</v>
      </c>
      <c r="N7" s="1028">
        <v>336</v>
      </c>
      <c r="O7" s="1034">
        <v>73.7</v>
      </c>
      <c r="P7" s="612">
        <v>67.599999999999994</v>
      </c>
      <c r="Q7" s="1028">
        <v>80.7</v>
      </c>
      <c r="R7" s="1033">
        <v>334</v>
      </c>
      <c r="S7" s="612">
        <v>151</v>
      </c>
      <c r="T7" s="1035">
        <v>183</v>
      </c>
    </row>
    <row r="8" spans="1:20" x14ac:dyDescent="0.25">
      <c r="A8" s="219">
        <v>2022</v>
      </c>
      <c r="B8" s="617">
        <v>1</v>
      </c>
      <c r="C8" s="947">
        <v>12</v>
      </c>
      <c r="D8" s="981">
        <v>4</v>
      </c>
      <c r="E8" s="981">
        <v>8</v>
      </c>
      <c r="F8" s="1036">
        <v>275</v>
      </c>
      <c r="G8" s="981">
        <v>129</v>
      </c>
      <c r="H8" s="979">
        <v>146</v>
      </c>
      <c r="I8" s="754">
        <v>31.9</v>
      </c>
      <c r="J8" s="981">
        <v>28.5</v>
      </c>
      <c r="K8" s="1037">
        <v>35.5</v>
      </c>
      <c r="L8" s="1036">
        <v>638</v>
      </c>
      <c r="M8" s="981">
        <v>307</v>
      </c>
      <c r="N8" s="691">
        <v>331</v>
      </c>
      <c r="O8" s="754">
        <v>72</v>
      </c>
      <c r="P8" s="981">
        <v>63.1</v>
      </c>
      <c r="Q8" s="691">
        <v>82.8</v>
      </c>
      <c r="R8" s="1036">
        <v>371</v>
      </c>
      <c r="S8" s="981">
        <v>188</v>
      </c>
      <c r="T8" s="1037">
        <v>183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23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1229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1286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179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182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368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101.7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87.286931818181827</v>
      </c>
      <c r="C21" s="739">
        <f>B10/(B7+B10)*100</f>
        <v>12.713068181818182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87.602179836512263</v>
      </c>
      <c r="C22" s="739">
        <f>B11/(B8+B11)*100</f>
        <v>12.397820163487738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87.286931818181827</v>
      </c>
      <c r="C26" s="739">
        <f>C21</f>
        <v>12.713068181818182</v>
      </c>
    </row>
    <row r="27" spans="1:10" ht="24.75" x14ac:dyDescent="0.25">
      <c r="A27" s="742" t="s">
        <v>1407</v>
      </c>
      <c r="B27" s="739">
        <f>B22</f>
        <v>87.602179836512263</v>
      </c>
      <c r="C27" s="739">
        <f>C22</f>
        <v>12.397820163487738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3</v>
      </c>
      <c r="D5" s="914" t="s">
        <v>5</v>
      </c>
      <c r="E5" s="211"/>
      <c r="F5" s="125">
        <v>2021</v>
      </c>
      <c r="G5" s="70">
        <v>7</v>
      </c>
      <c r="H5" s="55">
        <v>4</v>
      </c>
      <c r="I5" s="110">
        <v>3</v>
      </c>
      <c r="J5" s="70">
        <v>23</v>
      </c>
      <c r="K5" s="55">
        <v>0</v>
      </c>
      <c r="L5" s="110">
        <v>23</v>
      </c>
      <c r="M5" s="70">
        <v>1187</v>
      </c>
      <c r="N5" s="55">
        <v>1309</v>
      </c>
      <c r="O5" s="70">
        <v>178</v>
      </c>
      <c r="P5" s="110">
        <v>185</v>
      </c>
    </row>
    <row r="6" spans="1:16" x14ac:dyDescent="0.25">
      <c r="A6" s="923" t="s">
        <v>259</v>
      </c>
      <c r="B6" s="1096">
        <v>0</v>
      </c>
      <c r="C6" s="1097">
        <v>23</v>
      </c>
      <c r="D6" s="915" t="s">
        <v>5</v>
      </c>
      <c r="E6" s="254"/>
      <c r="F6" s="125">
        <v>2022</v>
      </c>
      <c r="G6" s="212">
        <v>7</v>
      </c>
      <c r="H6" s="58">
        <v>4</v>
      </c>
      <c r="I6" s="160">
        <v>3</v>
      </c>
      <c r="J6" s="212">
        <v>23</v>
      </c>
      <c r="K6" s="58">
        <v>0</v>
      </c>
      <c r="L6" s="160">
        <v>23</v>
      </c>
      <c r="M6" s="212">
        <v>1229</v>
      </c>
      <c r="N6" s="58">
        <v>1286</v>
      </c>
      <c r="O6" s="212">
        <v>179</v>
      </c>
      <c r="P6" s="160">
        <v>182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4</v>
      </c>
      <c r="I7" s="169">
        <v>3</v>
      </c>
      <c r="J7" s="167"/>
      <c r="K7" s="94"/>
      <c r="L7" s="169"/>
      <c r="M7" s="167">
        <v>1447</v>
      </c>
      <c r="N7" s="94">
        <v>1434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95.8</v>
      </c>
      <c r="C5" s="611">
        <v>95.3</v>
      </c>
      <c r="D5" s="945">
        <v>96.3</v>
      </c>
      <c r="E5" s="610"/>
      <c r="F5" s="611"/>
      <c r="G5" s="945"/>
      <c r="H5" s="610"/>
      <c r="I5" s="611"/>
      <c r="J5" s="945"/>
      <c r="K5" s="610">
        <v>365</v>
      </c>
      <c r="L5" s="611">
        <v>200</v>
      </c>
      <c r="M5" s="945">
        <v>165</v>
      </c>
      <c r="N5" s="610">
        <v>95.3</v>
      </c>
      <c r="O5" s="611">
        <v>99.5</v>
      </c>
      <c r="P5" s="945">
        <v>90.7</v>
      </c>
      <c r="Q5" s="610">
        <v>0.2</v>
      </c>
      <c r="R5" s="611">
        <v>0.3</v>
      </c>
      <c r="S5" s="945">
        <v>0.1</v>
      </c>
    </row>
    <row r="6" spans="1:19" x14ac:dyDescent="0.25">
      <c r="A6" s="286">
        <v>2021</v>
      </c>
      <c r="B6" s="457">
        <v>96.6</v>
      </c>
      <c r="C6" s="458">
        <v>97.5</v>
      </c>
      <c r="D6" s="976">
        <v>95.7</v>
      </c>
      <c r="E6" s="457">
        <v>9</v>
      </c>
      <c r="F6" s="458">
        <v>4</v>
      </c>
      <c r="G6" s="976">
        <v>5</v>
      </c>
      <c r="H6" s="457">
        <v>0</v>
      </c>
      <c r="I6" s="458">
        <v>0</v>
      </c>
      <c r="J6" s="976">
        <v>0</v>
      </c>
      <c r="K6" s="457">
        <v>393</v>
      </c>
      <c r="L6" s="458">
        <v>200</v>
      </c>
      <c r="M6" s="976">
        <v>193</v>
      </c>
      <c r="N6" s="457">
        <v>101.8</v>
      </c>
      <c r="O6" s="458">
        <v>103.1</v>
      </c>
      <c r="P6" s="976">
        <v>100.5</v>
      </c>
      <c r="Q6" s="457">
        <v>-0.1</v>
      </c>
      <c r="R6" s="458">
        <v>-0.1</v>
      </c>
      <c r="S6" s="976">
        <v>-0.1</v>
      </c>
    </row>
    <row r="7" spans="1:19" x14ac:dyDescent="0.25">
      <c r="A7" s="286">
        <v>2022</v>
      </c>
      <c r="B7" s="601">
        <v>97.4</v>
      </c>
      <c r="C7" s="612">
        <v>97.9</v>
      </c>
      <c r="D7" s="980">
        <v>96.9</v>
      </c>
      <c r="E7" s="601">
        <v>7</v>
      </c>
      <c r="F7" s="612">
        <v>3</v>
      </c>
      <c r="G7" s="980">
        <v>4</v>
      </c>
      <c r="H7" s="601">
        <v>0</v>
      </c>
      <c r="I7" s="612">
        <v>0</v>
      </c>
      <c r="J7" s="980">
        <v>0</v>
      </c>
      <c r="K7" s="601">
        <v>368</v>
      </c>
      <c r="L7" s="612">
        <v>183</v>
      </c>
      <c r="M7" s="980">
        <v>185</v>
      </c>
      <c r="N7" s="601">
        <v>101.7</v>
      </c>
      <c r="O7" s="612">
        <v>102.8</v>
      </c>
      <c r="P7" s="980">
        <v>100.5</v>
      </c>
      <c r="Q7" s="601">
        <v>0.4</v>
      </c>
      <c r="R7" s="612">
        <v>0.3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1141034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29164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107</v>
      </c>
      <c r="C5" s="616">
        <v>86</v>
      </c>
      <c r="D5" s="616">
        <v>21</v>
      </c>
      <c r="E5" s="599">
        <v>660</v>
      </c>
      <c r="F5" s="616">
        <v>388</v>
      </c>
      <c r="G5" s="945">
        <v>272</v>
      </c>
      <c r="H5" s="616">
        <v>417</v>
      </c>
      <c r="I5" s="616">
        <v>145</v>
      </c>
      <c r="J5" s="616">
        <v>272</v>
      </c>
      <c r="K5" s="217">
        <f>SUM(B5,E5,H5)</f>
        <v>1184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107</v>
      </c>
      <c r="C6" s="612">
        <v>82</v>
      </c>
      <c r="D6" s="946">
        <v>25</v>
      </c>
      <c r="E6" s="601">
        <v>599</v>
      </c>
      <c r="F6" s="612">
        <v>334</v>
      </c>
      <c r="G6" s="946">
        <v>265</v>
      </c>
      <c r="H6" s="601">
        <v>405</v>
      </c>
      <c r="I6" s="612">
        <v>148</v>
      </c>
      <c r="J6" s="612">
        <v>257</v>
      </c>
      <c r="K6" s="218">
        <f>SUM(B6,E6,H6)</f>
        <v>1111</v>
      </c>
      <c r="M6" s="105" t="s">
        <v>284</v>
      </c>
      <c r="N6" s="171">
        <f>IF(ISBLANK(J7),"",J7)</f>
        <v>210</v>
      </c>
      <c r="O6" s="80">
        <f>IF(ISBLANK(I7),"",I7)</f>
        <v>141</v>
      </c>
      <c r="P6" s="211"/>
    </row>
    <row r="7" spans="1:17" ht="24.75" x14ac:dyDescent="0.25">
      <c r="A7" s="218">
        <v>2023</v>
      </c>
      <c r="B7" s="601">
        <v>114</v>
      </c>
      <c r="C7" s="612">
        <v>85</v>
      </c>
      <c r="D7" s="946">
        <v>29</v>
      </c>
      <c r="E7" s="601">
        <v>611</v>
      </c>
      <c r="F7" s="612">
        <v>341</v>
      </c>
      <c r="G7" s="946">
        <v>270</v>
      </c>
      <c r="H7" s="601">
        <v>351</v>
      </c>
      <c r="I7" s="612">
        <v>141</v>
      </c>
      <c r="J7" s="612">
        <v>210</v>
      </c>
      <c r="K7" s="218">
        <f>SUM(B7,E7,H7)</f>
        <v>1076</v>
      </c>
      <c r="M7" s="106" t="s">
        <v>285</v>
      </c>
      <c r="N7" s="220">
        <f>IF(ISBLANK(G7),"",G7)</f>
        <v>270</v>
      </c>
      <c r="O7" s="107">
        <f>IF(ISBLANK(F7),"",F7)</f>
        <v>341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</v>
      </c>
      <c r="O8" s="83">
        <f>IF(ISBLANK(C7),"",C7)</f>
        <v>85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210</v>
      </c>
      <c r="O13" s="80">
        <f>IF(ISBLANK(I7),"",I7)</f>
        <v>141</v>
      </c>
      <c r="P13" s="211"/>
    </row>
    <row r="14" spans="1:17" ht="27.75" customHeight="1" x14ac:dyDescent="0.25">
      <c r="M14" s="106" t="s">
        <v>515</v>
      </c>
      <c r="N14" s="220">
        <f>IF(ISBLANK(G7),"",G7)</f>
        <v>270</v>
      </c>
      <c r="O14" s="107">
        <f>IF(ISBLANK(F7),"",F7)</f>
        <v>341</v>
      </c>
      <c r="P14" s="211"/>
    </row>
    <row r="15" spans="1:17" ht="26.25" customHeight="1" x14ac:dyDescent="0.25">
      <c r="M15" s="108" t="s">
        <v>516</v>
      </c>
      <c r="N15" s="170">
        <f>IF(ISBLANK(D7),"",D7)</f>
        <v>29</v>
      </c>
      <c r="O15" s="83">
        <f>IF(ISBLANK(C7),"",C7)</f>
        <v>85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26</v>
      </c>
      <c r="C21" s="616">
        <v>25</v>
      </c>
      <c r="D21" s="616">
        <v>1</v>
      </c>
      <c r="E21" s="599">
        <v>134</v>
      </c>
      <c r="F21" s="616">
        <v>70</v>
      </c>
      <c r="G21" s="945">
        <v>64</v>
      </c>
      <c r="H21" s="616">
        <v>110</v>
      </c>
      <c r="I21" s="616">
        <v>46</v>
      </c>
      <c r="J21" s="616">
        <v>64</v>
      </c>
      <c r="K21" s="217">
        <f>SUM(B21,E21,H21)</f>
        <v>270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</v>
      </c>
      <c r="C22" s="1028">
        <v>29</v>
      </c>
      <c r="D22" s="980">
        <v>8</v>
      </c>
      <c r="E22" s="1034">
        <v>175</v>
      </c>
      <c r="F22" s="1028">
        <v>89</v>
      </c>
      <c r="G22" s="980">
        <v>86</v>
      </c>
      <c r="H22" s="1034">
        <v>106</v>
      </c>
      <c r="I22" s="1028">
        <v>49</v>
      </c>
      <c r="J22" s="1028">
        <v>57</v>
      </c>
      <c r="K22" s="218">
        <f>SUM(B22,E22,H22)</f>
        <v>318</v>
      </c>
      <c r="M22" s="105" t="s">
        <v>284</v>
      </c>
      <c r="N22" s="171">
        <f>IF(ISBLANK(J23),"",J23)</f>
        <v>77</v>
      </c>
      <c r="O22" s="80">
        <f>IF(ISBLANK(I23),"",I23)</f>
        <v>40</v>
      </c>
      <c r="P22" s="211"/>
    </row>
    <row r="23" spans="1:17" ht="24.75" x14ac:dyDescent="0.25">
      <c r="A23" s="218">
        <v>2022</v>
      </c>
      <c r="B23" s="1034">
        <v>24</v>
      </c>
      <c r="C23" s="1028">
        <v>23</v>
      </c>
      <c r="D23" s="980">
        <v>1</v>
      </c>
      <c r="E23" s="1034">
        <v>181</v>
      </c>
      <c r="F23" s="1028">
        <v>104</v>
      </c>
      <c r="G23" s="980">
        <v>77</v>
      </c>
      <c r="H23" s="1034">
        <v>117</v>
      </c>
      <c r="I23" s="1028">
        <v>40</v>
      </c>
      <c r="J23" s="1028">
        <v>77</v>
      </c>
      <c r="K23" s="218">
        <f>SUM(B23,E23,H23)</f>
        <v>322</v>
      </c>
      <c r="M23" s="106" t="s">
        <v>285</v>
      </c>
      <c r="N23" s="220">
        <f>IF(ISBLANK(G23),"",G23)</f>
        <v>77</v>
      </c>
      <c r="O23" s="107">
        <f>IF(ISBLANK(F23),"",F23)</f>
        <v>104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</v>
      </c>
      <c r="O24" s="109">
        <f>IF(ISBLANK(C23),"",C23)</f>
        <v>23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77</v>
      </c>
      <c r="O29" s="80">
        <f>IF(ISBLANK(I23),"",I23)</f>
        <v>40</v>
      </c>
      <c r="P29" s="211"/>
    </row>
    <row r="30" spans="1:17" ht="27.75" customHeight="1" x14ac:dyDescent="0.25">
      <c r="M30" s="106" t="s">
        <v>515</v>
      </c>
      <c r="N30" s="220">
        <f>IF(ISBLANK(G23),"",G23)</f>
        <v>77</v>
      </c>
      <c r="O30" s="107">
        <f>IF(ISBLANK(F23),"",F23)</f>
        <v>104</v>
      </c>
      <c r="P30" s="211"/>
    </row>
    <row r="31" spans="1:17" ht="27.75" customHeight="1" x14ac:dyDescent="0.25">
      <c r="M31" s="108" t="s">
        <v>516</v>
      </c>
      <c r="N31" s="221">
        <f>IF(ISBLANK(D23),"",D23)</f>
        <v>1</v>
      </c>
      <c r="O31" s="109">
        <f>IF(ISBLANK(C23),"",C23)</f>
        <v>23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655987</v>
      </c>
      <c r="D5" s="253"/>
    </row>
    <row r="6" spans="1:4" ht="30" x14ac:dyDescent="0.25">
      <c r="A6" s="686" t="s">
        <v>474</v>
      </c>
      <c r="B6" s="617">
        <v>485047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1.3</v>
      </c>
      <c r="J5" s="611">
        <v>0.6</v>
      </c>
      <c r="K5" s="945">
        <v>2.1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0.9</v>
      </c>
      <c r="J6" s="458">
        <v>1.1000000000000001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1.8</v>
      </c>
      <c r="J7" s="612">
        <v>2.1</v>
      </c>
      <c r="K7" s="980">
        <v>1.4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26</v>
      </c>
      <c r="C5" s="207">
        <v>22</v>
      </c>
      <c r="G5" s="113"/>
      <c r="H5" s="174" t="s">
        <v>586</v>
      </c>
      <c r="I5" s="207">
        <v>28</v>
      </c>
      <c r="J5" s="207">
        <v>30</v>
      </c>
    </row>
    <row r="6" spans="1:13" ht="15" customHeight="1" x14ac:dyDescent="0.25">
      <c r="A6" s="175" t="s">
        <v>587</v>
      </c>
      <c r="B6" s="208">
        <v>726</v>
      </c>
      <c r="C6" s="208">
        <v>88</v>
      </c>
      <c r="G6" s="113"/>
      <c r="H6" s="175" t="s">
        <v>587</v>
      </c>
      <c r="I6" s="208">
        <v>135</v>
      </c>
      <c r="J6" s="208">
        <v>41</v>
      </c>
    </row>
    <row r="7" spans="1:13" ht="15" customHeight="1" x14ac:dyDescent="0.25">
      <c r="A7" s="175" t="s">
        <v>588</v>
      </c>
      <c r="B7" s="208">
        <v>3712</v>
      </c>
      <c r="C7" s="208">
        <v>2407</v>
      </c>
      <c r="G7" s="113"/>
      <c r="H7" s="175" t="s">
        <v>588</v>
      </c>
      <c r="I7" s="208">
        <v>1632</v>
      </c>
      <c r="J7" s="208">
        <v>809</v>
      </c>
    </row>
    <row r="8" spans="1:13" ht="15" customHeight="1" x14ac:dyDescent="0.25">
      <c r="A8" s="175" t="s">
        <v>589</v>
      </c>
      <c r="B8" s="208">
        <v>4364</v>
      </c>
      <c r="C8" s="208">
        <v>4339</v>
      </c>
      <c r="G8" s="113"/>
      <c r="H8" s="175" t="s">
        <v>589</v>
      </c>
      <c r="I8" s="208">
        <v>3319</v>
      </c>
      <c r="J8" s="208">
        <v>3008</v>
      </c>
    </row>
    <row r="9" spans="1:13" ht="15" customHeight="1" x14ac:dyDescent="0.25">
      <c r="A9" s="175" t="s">
        <v>590</v>
      </c>
      <c r="B9" s="208">
        <v>8697</v>
      </c>
      <c r="C9" s="208">
        <v>9907</v>
      </c>
      <c r="G9" s="113"/>
      <c r="H9" s="175" t="s">
        <v>590</v>
      </c>
      <c r="I9" s="208">
        <v>8948</v>
      </c>
      <c r="J9" s="208">
        <v>10031</v>
      </c>
    </row>
    <row r="10" spans="1:13" ht="15" customHeight="1" x14ac:dyDescent="0.25">
      <c r="A10" s="175" t="s">
        <v>591</v>
      </c>
      <c r="B10" s="208">
        <v>831</v>
      </c>
      <c r="C10" s="208">
        <v>814</v>
      </c>
      <c r="G10" s="113"/>
      <c r="H10" s="175" t="s">
        <v>591</v>
      </c>
      <c r="I10" s="208">
        <v>860</v>
      </c>
      <c r="J10" s="208">
        <v>777</v>
      </c>
    </row>
    <row r="11" spans="1:13" ht="15" customHeight="1" x14ac:dyDescent="0.25">
      <c r="A11" s="176" t="s">
        <v>592</v>
      </c>
      <c r="B11" s="209">
        <v>1428</v>
      </c>
      <c r="C11" s="209">
        <v>1293</v>
      </c>
      <c r="G11" s="113"/>
      <c r="H11" s="176" t="s">
        <v>592</v>
      </c>
      <c r="I11" s="209">
        <v>2300</v>
      </c>
      <c r="J11" s="209">
        <v>1724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26</v>
      </c>
      <c r="C17" s="178">
        <f>IF(ISBLANK(C5),"0",C5)</f>
        <v>22</v>
      </c>
      <c r="G17" s="113"/>
      <c r="H17" s="174" t="s">
        <v>586</v>
      </c>
      <c r="I17" s="177">
        <f>IF(ISBLANK(I5),"0",I5)</f>
        <v>28</v>
      </c>
      <c r="J17" s="178">
        <f>IF(ISBLANK(J5),"0",J5)</f>
        <v>30</v>
      </c>
    </row>
    <row r="18" spans="1:13" ht="15" customHeight="1" x14ac:dyDescent="0.25">
      <c r="A18" s="175" t="s">
        <v>587</v>
      </c>
      <c r="B18" s="179">
        <f t="shared" ref="B18:C18" si="0">IF(ISBLANK(B6),"0",B6)</f>
        <v>726</v>
      </c>
      <c r="C18" s="180">
        <f t="shared" si="0"/>
        <v>88</v>
      </c>
      <c r="G18" s="113"/>
      <c r="H18" s="175" t="s">
        <v>587</v>
      </c>
      <c r="I18" s="179">
        <f t="shared" ref="I18:J18" si="1">IF(ISBLANK(I6),"0",I6)</f>
        <v>135</v>
      </c>
      <c r="J18" s="180">
        <f t="shared" si="1"/>
        <v>41</v>
      </c>
    </row>
    <row r="19" spans="1:13" ht="15" customHeight="1" x14ac:dyDescent="0.25">
      <c r="A19" s="175" t="s">
        <v>588</v>
      </c>
      <c r="B19" s="179">
        <f t="shared" ref="B19:C19" si="2">IF(ISBLANK(B7),"0",B7)</f>
        <v>3712</v>
      </c>
      <c r="C19" s="180">
        <f t="shared" si="2"/>
        <v>2407</v>
      </c>
      <c r="G19" s="113"/>
      <c r="H19" s="175" t="s">
        <v>588</v>
      </c>
      <c r="I19" s="179">
        <f t="shared" ref="I19:J19" si="3">IF(ISBLANK(I7),"0",I7)</f>
        <v>1632</v>
      </c>
      <c r="J19" s="180">
        <f t="shared" si="3"/>
        <v>809</v>
      </c>
    </row>
    <row r="20" spans="1:13" ht="15" customHeight="1" x14ac:dyDescent="0.25">
      <c r="A20" s="175" t="s">
        <v>589</v>
      </c>
      <c r="B20" s="179">
        <f t="shared" ref="B20:C20" si="4">IF(ISBLANK(B8),"0",B8)</f>
        <v>4364</v>
      </c>
      <c r="C20" s="180">
        <f t="shared" si="4"/>
        <v>4339</v>
      </c>
      <c r="G20" s="113"/>
      <c r="H20" s="175" t="s">
        <v>589</v>
      </c>
      <c r="I20" s="179">
        <f t="shared" ref="I20:J20" si="5">IF(ISBLANK(I8),"0",I8)</f>
        <v>3319</v>
      </c>
      <c r="J20" s="180">
        <f t="shared" si="5"/>
        <v>3008</v>
      </c>
    </row>
    <row r="21" spans="1:13" ht="15" customHeight="1" x14ac:dyDescent="0.25">
      <c r="A21" s="175" t="s">
        <v>590</v>
      </c>
      <c r="B21" s="179">
        <f t="shared" ref="B21:C21" si="6">IF(ISBLANK(B9),"0",B9)</f>
        <v>8697</v>
      </c>
      <c r="C21" s="180">
        <f t="shared" si="6"/>
        <v>9907</v>
      </c>
      <c r="G21" s="113"/>
      <c r="H21" s="175" t="s">
        <v>590</v>
      </c>
      <c r="I21" s="179">
        <f t="shared" ref="I21:J21" si="7">IF(ISBLANK(I9),"0",I9)</f>
        <v>8948</v>
      </c>
      <c r="J21" s="180">
        <f t="shared" si="7"/>
        <v>10031</v>
      </c>
    </row>
    <row r="22" spans="1:13" ht="15" customHeight="1" x14ac:dyDescent="0.25">
      <c r="A22" s="175" t="s">
        <v>591</v>
      </c>
      <c r="B22" s="179">
        <f t="shared" ref="B22:C22" si="8">IF(ISBLANK(B10),"0",B10)</f>
        <v>831</v>
      </c>
      <c r="C22" s="180">
        <f t="shared" si="8"/>
        <v>814</v>
      </c>
      <c r="G22" s="113"/>
      <c r="H22" s="175" t="s">
        <v>591</v>
      </c>
      <c r="I22" s="179">
        <f t="shared" ref="I22:J22" si="9">IF(ISBLANK(I10),"0",I10)</f>
        <v>860</v>
      </c>
      <c r="J22" s="180">
        <f t="shared" si="9"/>
        <v>777</v>
      </c>
    </row>
    <row r="23" spans="1:13" ht="15" customHeight="1" x14ac:dyDescent="0.25">
      <c r="A23" s="176" t="s">
        <v>592</v>
      </c>
      <c r="B23" s="181">
        <f t="shared" ref="B23:C23" si="10">IF(ISBLANK(B11),"0",B11)</f>
        <v>1428</v>
      </c>
      <c r="C23" s="182">
        <f t="shared" si="10"/>
        <v>1293</v>
      </c>
      <c r="G23" s="113"/>
      <c r="H23" s="176" t="s">
        <v>592</v>
      </c>
      <c r="I23" s="181">
        <f t="shared" ref="I23:J23" si="11">IF(ISBLANK(I11),"0",I11)</f>
        <v>2300</v>
      </c>
      <c r="J23" s="182">
        <f t="shared" si="11"/>
        <v>1724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0.13141932875050547</v>
      </c>
      <c r="C29" s="184">
        <f>C17/SUM(C17:C23)*100</f>
        <v>0.11658717541070482</v>
      </c>
      <c r="D29" s="253"/>
      <c r="E29" s="253"/>
      <c r="G29" s="113"/>
      <c r="H29" s="174" t="s">
        <v>593</v>
      </c>
      <c r="I29" s="184">
        <f>I17/SUM(I17:I23)*100</f>
        <v>0.16258274300313552</v>
      </c>
      <c r="J29" s="184">
        <f>J17/SUM(J17:J23)*100</f>
        <v>0.18270401948842874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3.6696320258794981</v>
      </c>
      <c r="C30" s="185">
        <f>C18/SUM(C17:C23)*100</f>
        <v>0.46634870164281927</v>
      </c>
      <c r="D30" s="253"/>
      <c r="E30" s="253"/>
      <c r="G30" s="113"/>
      <c r="H30" s="175" t="s">
        <v>594</v>
      </c>
      <c r="I30" s="185">
        <f>I18/SUM(I17:I23)*100</f>
        <v>0.7838810823365463</v>
      </c>
      <c r="J30" s="185">
        <f>J18/SUM(J17:J23)*100</f>
        <v>0.24969549330085264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18.762636473918317</v>
      </c>
      <c r="C31" s="185">
        <f>C19/SUM(C17:C23)*100</f>
        <v>12.755696873343933</v>
      </c>
      <c r="D31" s="253"/>
      <c r="E31" s="253"/>
      <c r="G31" s="113"/>
      <c r="H31" s="175" t="s">
        <v>595</v>
      </c>
      <c r="I31" s="185">
        <f>I19/SUM(I17:I23)*100</f>
        <v>9.4762513064684715</v>
      </c>
      <c r="J31" s="185">
        <f>J19/SUM(J17:J23)*100</f>
        <v>4.9269183922046285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22.058228871815608</v>
      </c>
      <c r="C32" s="185">
        <f>C20/SUM(C17:C23)*100</f>
        <v>22.994170641229463</v>
      </c>
      <c r="D32" s="253"/>
      <c r="E32" s="253"/>
      <c r="G32" s="113"/>
      <c r="H32" s="175" t="s">
        <v>596</v>
      </c>
      <c r="I32" s="185">
        <f>I20/SUM(I17:I23)*100</f>
        <v>19.271861572407385</v>
      </c>
      <c r="J32" s="185">
        <f>J20/SUM(J17:J23)*100</f>
        <v>18.319123020706453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43.959765467044079</v>
      </c>
      <c r="C33" s="185">
        <f>C21/SUM(C17:C23)*100</f>
        <v>52.501324854266031</v>
      </c>
      <c r="D33" s="253"/>
      <c r="E33" s="253"/>
      <c r="G33" s="113"/>
      <c r="H33" s="175" t="s">
        <v>597</v>
      </c>
      <c r="I33" s="185">
        <f>I21/SUM(I17:I23)*100</f>
        <v>51.956799442573455</v>
      </c>
      <c r="J33" s="185">
        <f>J21/SUM(J17:J23)*100</f>
        <v>61.090133982947627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4.200363930448848</v>
      </c>
      <c r="C34" s="185">
        <f>C22/SUM(C17:C23)*100</f>
        <v>4.3137254901960782</v>
      </c>
      <c r="D34" s="253"/>
      <c r="E34" s="253"/>
      <c r="G34" s="113"/>
      <c r="H34" s="175" t="s">
        <v>598</v>
      </c>
      <c r="I34" s="185">
        <f>I22/SUM(I17:I23)*100</f>
        <v>4.9936128208105908</v>
      </c>
      <c r="J34" s="185">
        <f>J22/SUM(J17:J23)*100</f>
        <v>4.7320341047503049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7.2179539021431456</v>
      </c>
      <c r="C35" s="186">
        <f>C23/SUM(C17:C23)*100</f>
        <v>6.8521462639109698</v>
      </c>
      <c r="D35" s="253"/>
      <c r="E35" s="253"/>
      <c r="G35" s="113"/>
      <c r="H35" s="176" t="s">
        <v>599</v>
      </c>
      <c r="I35" s="186">
        <f>I23/SUM(I17:I23)*100</f>
        <v>13.355011032400418</v>
      </c>
      <c r="J35" s="186">
        <f>J23/SUM(J17:J23)*100</f>
        <v>10.499390986601705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0.13141932875050547</v>
      </c>
      <c r="C41" s="184">
        <f t="shared" si="12"/>
        <v>0.11658717541070482</v>
      </c>
      <c r="G41" s="113"/>
      <c r="H41" s="174" t="s">
        <v>601</v>
      </c>
      <c r="I41" s="184">
        <f t="shared" ref="I41:J41" si="13">I29</f>
        <v>0.16258274300313552</v>
      </c>
      <c r="J41" s="184">
        <f t="shared" si="13"/>
        <v>0.18270401948842874</v>
      </c>
    </row>
    <row r="42" spans="1:12" x14ac:dyDescent="0.25">
      <c r="A42" s="175" t="s">
        <v>602</v>
      </c>
      <c r="B42" s="185">
        <f t="shared" si="12"/>
        <v>3.6696320258794981</v>
      </c>
      <c r="C42" s="185">
        <f t="shared" si="12"/>
        <v>0.46634870164281927</v>
      </c>
      <c r="G42" s="113"/>
      <c r="H42" s="175" t="s">
        <v>602</v>
      </c>
      <c r="I42" s="185">
        <f t="shared" ref="I42:J42" si="14">I30</f>
        <v>0.7838810823365463</v>
      </c>
      <c r="J42" s="185">
        <f t="shared" si="14"/>
        <v>0.24969549330085264</v>
      </c>
    </row>
    <row r="43" spans="1:12" x14ac:dyDescent="0.25">
      <c r="A43" s="175" t="s">
        <v>603</v>
      </c>
      <c r="B43" s="185">
        <f t="shared" si="12"/>
        <v>18.762636473918317</v>
      </c>
      <c r="C43" s="185">
        <f t="shared" si="12"/>
        <v>12.755696873343933</v>
      </c>
      <c r="G43" s="113"/>
      <c r="H43" s="175" t="s">
        <v>603</v>
      </c>
      <c r="I43" s="185">
        <f t="shared" ref="I43:J43" si="15">I31</f>
        <v>9.4762513064684715</v>
      </c>
      <c r="J43" s="185">
        <f t="shared" si="15"/>
        <v>4.9269183922046285</v>
      </c>
    </row>
    <row r="44" spans="1:12" x14ac:dyDescent="0.25">
      <c r="A44" s="175" t="s">
        <v>604</v>
      </c>
      <c r="B44" s="185">
        <f t="shared" si="12"/>
        <v>22.058228871815608</v>
      </c>
      <c r="C44" s="185">
        <f t="shared" si="12"/>
        <v>22.994170641229463</v>
      </c>
      <c r="G44" s="113"/>
      <c r="H44" s="175" t="s">
        <v>604</v>
      </c>
      <c r="I44" s="185">
        <f t="shared" ref="I44:J44" si="16">I32</f>
        <v>19.271861572407385</v>
      </c>
      <c r="J44" s="185">
        <f t="shared" si="16"/>
        <v>18.319123020706453</v>
      </c>
    </row>
    <row r="45" spans="1:12" x14ac:dyDescent="0.25">
      <c r="A45" s="175" t="s">
        <v>605</v>
      </c>
      <c r="B45" s="185">
        <f t="shared" si="12"/>
        <v>43.959765467044079</v>
      </c>
      <c r="C45" s="185">
        <f t="shared" si="12"/>
        <v>52.501324854266031</v>
      </c>
      <c r="G45" s="113"/>
      <c r="H45" s="175" t="s">
        <v>605</v>
      </c>
      <c r="I45" s="185">
        <f t="shared" ref="I45:J45" si="17">I33</f>
        <v>51.956799442573455</v>
      </c>
      <c r="J45" s="185">
        <f t="shared" si="17"/>
        <v>61.090133982947627</v>
      </c>
    </row>
    <row r="46" spans="1:12" x14ac:dyDescent="0.25">
      <c r="A46" s="175" t="s">
        <v>606</v>
      </c>
      <c r="B46" s="185">
        <f t="shared" si="12"/>
        <v>4.200363930448848</v>
      </c>
      <c r="C46" s="185">
        <f t="shared" si="12"/>
        <v>4.3137254901960782</v>
      </c>
      <c r="G46" s="113"/>
      <c r="H46" s="175" t="s">
        <v>606</v>
      </c>
      <c r="I46" s="185">
        <f t="shared" ref="I46:J46" si="18">I34</f>
        <v>4.9936128208105908</v>
      </c>
      <c r="J46" s="185">
        <f t="shared" si="18"/>
        <v>4.7320341047503049</v>
      </c>
    </row>
    <row r="47" spans="1:12" x14ac:dyDescent="0.25">
      <c r="A47" s="176" t="s">
        <v>607</v>
      </c>
      <c r="B47" s="186">
        <f t="shared" si="12"/>
        <v>7.2179539021431456</v>
      </c>
      <c r="C47" s="186">
        <f t="shared" si="12"/>
        <v>6.8521462639109698</v>
      </c>
      <c r="G47" s="113"/>
      <c r="H47" s="176" t="s">
        <v>607</v>
      </c>
      <c r="I47" s="186">
        <f t="shared" ref="I47:J47" si="19">I35</f>
        <v>13.355011032400418</v>
      </c>
      <c r="J47" s="186">
        <f t="shared" si="19"/>
        <v>10.499390986601705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11555</v>
      </c>
      <c r="C5" s="207">
        <v>10215</v>
      </c>
      <c r="D5" s="253"/>
      <c r="E5" s="253"/>
      <c r="F5" s="1003"/>
      <c r="H5" s="174" t="s">
        <v>624</v>
      </c>
      <c r="I5" s="207">
        <v>5351</v>
      </c>
      <c r="J5" s="207">
        <v>4386</v>
      </c>
    </row>
    <row r="6" spans="1:10" ht="15" customHeight="1" x14ac:dyDescent="0.25">
      <c r="A6" s="175" t="s">
        <v>625</v>
      </c>
      <c r="B6" s="208">
        <v>2363</v>
      </c>
      <c r="C6" s="208">
        <v>2670</v>
      </c>
      <c r="D6" s="253"/>
      <c r="E6" s="253"/>
      <c r="F6" s="1003"/>
      <c r="H6" s="175" t="s">
        <v>625</v>
      </c>
      <c r="I6" s="208">
        <v>4652</v>
      </c>
      <c r="J6" s="208">
        <v>5851</v>
      </c>
    </row>
    <row r="7" spans="1:10" ht="15" customHeight="1" x14ac:dyDescent="0.25">
      <c r="A7" s="176" t="s">
        <v>626</v>
      </c>
      <c r="B7" s="209">
        <v>5866</v>
      </c>
      <c r="C7" s="209">
        <v>5985</v>
      </c>
      <c r="D7" s="253"/>
      <c r="E7" s="253"/>
      <c r="F7" s="1003"/>
      <c r="H7" s="175" t="s">
        <v>626</v>
      </c>
      <c r="I7" s="208">
        <v>7183</v>
      </c>
      <c r="J7" s="208">
        <v>6146</v>
      </c>
    </row>
    <row r="8" spans="1:10" x14ac:dyDescent="0.25">
      <c r="D8" s="253"/>
      <c r="E8" s="253"/>
      <c r="F8" s="1003"/>
      <c r="H8" s="176" t="s">
        <v>2351</v>
      </c>
      <c r="I8" s="209">
        <v>36</v>
      </c>
      <c r="J8" s="209">
        <v>37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11555</v>
      </c>
      <c r="C13" s="178">
        <f>IF(ISBLANK(C5),"0",C5)</f>
        <v>10215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2363</v>
      </c>
      <c r="C14" s="180">
        <f t="shared" si="0"/>
        <v>2670</v>
      </c>
      <c r="D14" s="253"/>
      <c r="E14" s="253"/>
      <c r="F14" s="1003"/>
      <c r="H14" s="174" t="s">
        <v>624</v>
      </c>
      <c r="I14" s="177">
        <f>IF(ISBLANK(I5),"0",I5)</f>
        <v>5351</v>
      </c>
      <c r="J14" s="178">
        <f>IF(ISBLANK(J5),"0",J5)</f>
        <v>4386</v>
      </c>
    </row>
    <row r="15" spans="1:10" ht="15" customHeight="1" x14ac:dyDescent="0.25">
      <c r="A15" s="176" t="s">
        <v>626</v>
      </c>
      <c r="B15" s="181">
        <f t="shared" si="0"/>
        <v>5866</v>
      </c>
      <c r="C15" s="182">
        <f t="shared" si="0"/>
        <v>5985</v>
      </c>
      <c r="D15" s="253"/>
      <c r="E15" s="253"/>
      <c r="F15" s="1003"/>
      <c r="H15" s="175" t="s">
        <v>625</v>
      </c>
      <c r="I15" s="179">
        <f t="shared" ref="I15:J15" si="1">IF(ISBLANK(I6),"0",I6)</f>
        <v>4652</v>
      </c>
      <c r="J15" s="180">
        <f t="shared" si="1"/>
        <v>5851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7183</v>
      </c>
      <c r="J16" s="180">
        <f t="shared" si="2"/>
        <v>6146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36</v>
      </c>
      <c r="J17" s="182">
        <f t="shared" si="3"/>
        <v>37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58.405782450465026</v>
      </c>
      <c r="C21" s="184">
        <f>C13/SUM(C13:C15)*100</f>
        <v>54.133545310015897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11.943995147594014</v>
      </c>
      <c r="C22" s="185">
        <f>C14/SUM(C13:C15)*100</f>
        <v>14.149443561208267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29.650222401940962</v>
      </c>
      <c r="C23" s="186">
        <f>C15/SUM(C13:C15)*100</f>
        <v>31.717011128775834</v>
      </c>
      <c r="D23" s="253"/>
      <c r="E23" s="253"/>
      <c r="F23" s="1003"/>
      <c r="H23" s="174" t="s">
        <v>629</v>
      </c>
      <c r="I23" s="184">
        <f>I14/SUM(I14:I17)*100</f>
        <v>31.070723493206366</v>
      </c>
      <c r="J23" s="184">
        <f>J14/SUM(J14:J17)*100</f>
        <v>26.711327649208283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27.0119614446638</v>
      </c>
      <c r="J24" s="185">
        <f>J15/SUM(J14:J17)*100</f>
        <v>35.633373934226555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41.708280106840093</v>
      </c>
      <c r="J25" s="185">
        <f>J16/SUM(J14:J17)*100</f>
        <v>37.429963459196102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0.20903495528974567</v>
      </c>
      <c r="J26" s="186">
        <f>J17/SUM(J14:J17)*100</f>
        <v>0.22533495736906212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58.405782450465026</v>
      </c>
      <c r="C29" s="189">
        <f t="shared" si="4"/>
        <v>54.133545310015897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11.943995147594014</v>
      </c>
      <c r="C30" s="192">
        <f t="shared" si="4"/>
        <v>14.149443561208267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29.650222401940962</v>
      </c>
      <c r="C31" s="195">
        <f t="shared" si="4"/>
        <v>31.717011128775834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31.070723493206366</v>
      </c>
      <c r="J32" s="189">
        <f>J23</f>
        <v>26.711327649208283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27.0119614446638</v>
      </c>
      <c r="J33" s="192">
        <f t="shared" si="5"/>
        <v>35.633373934226555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41.708280106840093</v>
      </c>
      <c r="J34" s="192">
        <f t="shared" si="6"/>
        <v>37.429963459196102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0.20903495528974567</v>
      </c>
      <c r="J35" s="195">
        <f t="shared" si="7"/>
        <v>0.22533495736906212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836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39125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-9.6999999999999993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74.849999999999994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175.7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2</v>
      </c>
      <c r="E5" s="28"/>
      <c r="J5" s="654" t="s">
        <v>542</v>
      </c>
      <c r="K5" s="669">
        <f>IF(ISBLANK(B5),"",B5)</f>
        <v>0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2</v>
      </c>
      <c r="C6" s="657">
        <v>0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14</v>
      </c>
      <c r="C7" s="657">
        <v>9</v>
      </c>
      <c r="E7" s="44"/>
      <c r="J7" s="656" t="s">
        <v>641</v>
      </c>
      <c r="K7" s="670">
        <f t="shared" si="0"/>
        <v>14</v>
      </c>
      <c r="L7" s="619">
        <f t="shared" si="1"/>
        <v>9</v>
      </c>
      <c r="N7" s="44"/>
    </row>
    <row r="8" spans="1:15" x14ac:dyDescent="0.25">
      <c r="A8" s="650" t="s">
        <v>642</v>
      </c>
      <c r="B8" s="651">
        <v>14</v>
      </c>
      <c r="C8" s="651">
        <v>8</v>
      </c>
      <c r="E8" s="21"/>
      <c r="J8" s="650" t="s">
        <v>642</v>
      </c>
      <c r="K8" s="670">
        <f t="shared" si="0"/>
        <v>14</v>
      </c>
      <c r="L8" s="619">
        <f t="shared" si="1"/>
        <v>8</v>
      </c>
      <c r="N8" s="21"/>
    </row>
    <row r="9" spans="1:15" x14ac:dyDescent="0.25">
      <c r="A9" s="650" t="s">
        <v>643</v>
      </c>
      <c r="B9" s="651">
        <v>24</v>
      </c>
      <c r="C9" s="651">
        <v>16</v>
      </c>
      <c r="E9" s="21"/>
      <c r="J9" s="650" t="s">
        <v>643</v>
      </c>
      <c r="K9" s="670">
        <f t="shared" si="0"/>
        <v>24</v>
      </c>
      <c r="L9" s="619">
        <f t="shared" si="1"/>
        <v>16</v>
      </c>
      <c r="N9" s="21"/>
    </row>
    <row r="10" spans="1:15" x14ac:dyDescent="0.25">
      <c r="A10" s="652" t="s">
        <v>365</v>
      </c>
      <c r="B10" s="653">
        <v>413</v>
      </c>
      <c r="C10" s="653">
        <v>33</v>
      </c>
      <c r="J10" s="652" t="s">
        <v>365</v>
      </c>
      <c r="K10" s="671">
        <f t="shared" si="0"/>
        <v>413</v>
      </c>
      <c r="L10" s="620">
        <f t="shared" si="1"/>
        <v>33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2.25</v>
      </c>
      <c r="C15" s="197"/>
      <c r="D15" s="253"/>
      <c r="E15" s="211"/>
      <c r="F15" s="253"/>
      <c r="G15" s="253"/>
      <c r="J15" s="673" t="s">
        <v>488</v>
      </c>
      <c r="K15" s="674">
        <f>B15</f>
        <v>2.25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0.34</v>
      </c>
      <c r="C16" s="197"/>
      <c r="D16" s="253"/>
      <c r="E16" s="254"/>
      <c r="F16" s="253"/>
      <c r="G16" s="253"/>
      <c r="J16" s="675" t="s">
        <v>489</v>
      </c>
      <c r="K16" s="676">
        <f>B16</f>
        <v>0.34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0.54</v>
      </c>
      <c r="C18" s="197"/>
      <c r="D18" s="255"/>
      <c r="E18" s="256"/>
      <c r="F18" s="253"/>
      <c r="G18" s="253"/>
      <c r="J18" s="678" t="s">
        <v>501</v>
      </c>
      <c r="K18" s="674">
        <f>B18</f>
        <v>0.54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2.2200000000000002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2.2200000000000002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1.32</v>
      </c>
      <c r="C21" s="253"/>
      <c r="D21" s="253"/>
      <c r="E21" s="253"/>
      <c r="F21" s="253"/>
      <c r="G21" s="253"/>
      <c r="J21" s="661" t="s">
        <v>498</v>
      </c>
      <c r="K21" s="679">
        <f>B21</f>
        <v>1.32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2</v>
      </c>
      <c r="E32" s="28"/>
      <c r="J32" s="654" t="s">
        <v>542</v>
      </c>
      <c r="K32" s="669">
        <f>IF(ISBLANK(B32),"",B32)</f>
        <v>1</v>
      </c>
      <c r="L32" s="618">
        <f>IF(ISBLANK(C32),"",C32)</f>
        <v>2</v>
      </c>
      <c r="N32" s="28"/>
    </row>
    <row r="33" spans="1:15" x14ac:dyDescent="0.25">
      <c r="A33" s="656" t="s">
        <v>543</v>
      </c>
      <c r="B33" s="657">
        <v>1</v>
      </c>
      <c r="C33" s="657">
        <v>1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4</v>
      </c>
      <c r="C34" s="657">
        <v>6</v>
      </c>
      <c r="E34" s="44"/>
      <c r="J34" s="656" t="s">
        <v>641</v>
      </c>
      <c r="K34" s="670">
        <f t="shared" si="2"/>
        <v>4</v>
      </c>
      <c r="L34" s="619">
        <f t="shared" si="3"/>
        <v>6</v>
      </c>
      <c r="N34" s="44"/>
    </row>
    <row r="35" spans="1:15" x14ac:dyDescent="0.25">
      <c r="A35" s="650" t="s">
        <v>642</v>
      </c>
      <c r="B35" s="651">
        <v>7</v>
      </c>
      <c r="C35" s="651">
        <v>6</v>
      </c>
      <c r="E35" s="21"/>
      <c r="J35" s="650" t="s">
        <v>642</v>
      </c>
      <c r="K35" s="670">
        <f t="shared" si="2"/>
        <v>7</v>
      </c>
      <c r="L35" s="619">
        <f t="shared" si="3"/>
        <v>6</v>
      </c>
      <c r="N35" s="21"/>
    </row>
    <row r="36" spans="1:15" x14ac:dyDescent="0.25">
      <c r="A36" s="650" t="s">
        <v>643</v>
      </c>
      <c r="B36" s="651">
        <v>10</v>
      </c>
      <c r="C36" s="651">
        <v>4</v>
      </c>
      <c r="E36" s="21"/>
      <c r="J36" s="650" t="s">
        <v>643</v>
      </c>
      <c r="K36" s="670">
        <f t="shared" si="2"/>
        <v>10</v>
      </c>
      <c r="L36" s="619">
        <f t="shared" si="3"/>
        <v>4</v>
      </c>
      <c r="N36" s="21"/>
    </row>
    <row r="37" spans="1:15" x14ac:dyDescent="0.25">
      <c r="A37" s="652" t="s">
        <v>365</v>
      </c>
      <c r="B37" s="653">
        <v>52</v>
      </c>
      <c r="C37" s="653">
        <v>10</v>
      </c>
      <c r="J37" s="652" t="s">
        <v>365</v>
      </c>
      <c r="K37" s="671">
        <f t="shared" si="2"/>
        <v>52</v>
      </c>
      <c r="L37" s="620">
        <f t="shared" si="3"/>
        <v>10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0.41</v>
      </c>
      <c r="C42" s="197"/>
      <c r="D42" s="253"/>
      <c r="E42" s="211"/>
      <c r="F42" s="253"/>
      <c r="G42" s="253"/>
      <c r="J42" s="673" t="s">
        <v>488</v>
      </c>
      <c r="K42" s="674">
        <f>B42</f>
        <v>0.41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0.17</v>
      </c>
      <c r="C43" s="197"/>
      <c r="D43" s="253"/>
      <c r="E43" s="254"/>
      <c r="F43" s="253"/>
      <c r="G43" s="253"/>
      <c r="J43" s="675" t="s">
        <v>489</v>
      </c>
      <c r="K43" s="676">
        <f>B43</f>
        <v>0.17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0.19</v>
      </c>
      <c r="C45" s="197"/>
      <c r="D45" s="255"/>
      <c r="E45" s="256"/>
      <c r="F45" s="253"/>
      <c r="G45" s="253"/>
      <c r="J45" s="678" t="s">
        <v>501</v>
      </c>
      <c r="K45" s="674">
        <f>B45</f>
        <v>0.19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0.43</v>
      </c>
      <c r="C46" s="198"/>
      <c r="D46" s="255"/>
      <c r="E46" s="256"/>
      <c r="F46" s="253"/>
      <c r="G46" s="253"/>
      <c r="J46" s="672" t="s">
        <v>502</v>
      </c>
      <c r="K46" s="676">
        <f>B46</f>
        <v>0.43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0.28999999999999998</v>
      </c>
      <c r="C48" s="253"/>
      <c r="D48" s="253"/>
      <c r="E48" s="253"/>
      <c r="F48" s="253"/>
      <c r="G48" s="253"/>
      <c r="J48" s="661" t="s">
        <v>498</v>
      </c>
      <c r="K48" s="679">
        <f>B48</f>
        <v>0.28999999999999998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13198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5834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6514</v>
      </c>
      <c r="D4" s="643">
        <v>1</v>
      </c>
      <c r="E4" s="643">
        <v>3500</v>
      </c>
      <c r="F4" s="643">
        <v>1</v>
      </c>
      <c r="G4" s="643">
        <v>50</v>
      </c>
      <c r="H4" s="643">
        <v>2000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13691</v>
      </c>
      <c r="D5" s="602">
        <v>1</v>
      </c>
      <c r="E5" s="602">
        <v>3300</v>
      </c>
      <c r="F5" s="602">
        <v>1</v>
      </c>
      <c r="G5" s="602">
        <v>50</v>
      </c>
      <c r="H5" s="602">
        <v>2000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13198</v>
      </c>
      <c r="D6" s="617">
        <v>1</v>
      </c>
      <c r="E6" s="617">
        <v>5834</v>
      </c>
      <c r="F6" s="617">
        <v>1</v>
      </c>
      <c r="G6" s="617">
        <v>50</v>
      </c>
      <c r="H6" s="617">
        <v>2000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94.2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1292970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33047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8.6</v>
      </c>
      <c r="D4" s="600">
        <v>74.400000000000006</v>
      </c>
      <c r="E4" s="600">
        <v>0.19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3</v>
      </c>
      <c r="D5" s="751">
        <v>81.2</v>
      </c>
      <c r="E5" s="751">
        <v>0.16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3.1</v>
      </c>
      <c r="D6" s="959">
        <v>62.1</v>
      </c>
      <c r="E6" s="959">
        <v>0.46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8.6</v>
      </c>
      <c r="I9" s="648">
        <f>IF(ISBLANK(C5),"",C5)</f>
        <v>3</v>
      </c>
      <c r="J9" s="649">
        <f>IF(ISBLANK(C6),"",C6)</f>
        <v>3.1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103</v>
      </c>
      <c r="C4" s="643">
        <v>2.5</v>
      </c>
      <c r="D4" s="643">
        <v>0.8</v>
      </c>
      <c r="E4" s="643">
        <v>0.11</v>
      </c>
      <c r="F4" s="643">
        <v>0.7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100</v>
      </c>
      <c r="C5" s="602">
        <v>2.5</v>
      </c>
      <c r="D5" s="602">
        <v>0.8</v>
      </c>
      <c r="E5" s="602">
        <v>0.17</v>
      </c>
      <c r="F5" s="602">
        <v>0.7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97</v>
      </c>
      <c r="C6" s="602">
        <v>2.5</v>
      </c>
      <c r="D6" s="602">
        <v>0.8</v>
      </c>
      <c r="E6" s="602">
        <v>0.17</v>
      </c>
      <c r="F6" s="602">
        <v>0.7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99.1</v>
      </c>
      <c r="C5" s="602">
        <v>92</v>
      </c>
      <c r="D5" s="602">
        <v>1</v>
      </c>
      <c r="E5" s="602">
        <v>2.5</v>
      </c>
      <c r="F5" s="253"/>
      <c r="G5" s="253"/>
      <c r="H5" s="253"/>
    </row>
    <row r="6" spans="1:8" x14ac:dyDescent="0.25">
      <c r="A6" s="360">
        <v>2021</v>
      </c>
      <c r="B6" s="602">
        <v>94.3</v>
      </c>
      <c r="C6" s="602">
        <v>98.8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99</v>
      </c>
      <c r="C7" s="1067">
        <v>94.2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2320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331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5553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25696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657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2366</v>
      </c>
      <c r="C5" s="1034">
        <v>955</v>
      </c>
      <c r="D5" s="600">
        <v>1411</v>
      </c>
      <c r="G5" s="871" t="s">
        <v>126</v>
      </c>
      <c r="H5" s="637">
        <f>IF(ISBLANK(D7),"",D7)</f>
        <v>1323</v>
      </c>
    </row>
    <row r="6" spans="1:17" x14ac:dyDescent="0.25">
      <c r="A6" s="641">
        <v>2021</v>
      </c>
      <c r="B6" s="1034">
        <v>2154</v>
      </c>
      <c r="C6" s="1034">
        <v>917</v>
      </c>
      <c r="D6" s="602">
        <v>1237</v>
      </c>
      <c r="G6" s="635" t="s">
        <v>127</v>
      </c>
      <c r="H6" s="623">
        <f>IF(ISBLANK(C7),"",C7)</f>
        <v>997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2320</v>
      </c>
      <c r="C7" s="1034">
        <v>997</v>
      </c>
      <c r="D7" s="617">
        <v>1323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1323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997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2522</v>
      </c>
      <c r="C6" s="55">
        <v>1347</v>
      </c>
      <c r="D6" s="55">
        <v>1175</v>
      </c>
      <c r="E6" s="70">
        <v>2918</v>
      </c>
      <c r="F6" s="55">
        <v>1472</v>
      </c>
      <c r="G6" s="110">
        <v>1446</v>
      </c>
      <c r="H6" s="55">
        <v>1577</v>
      </c>
      <c r="I6" s="55">
        <v>816</v>
      </c>
      <c r="J6" s="55">
        <v>761</v>
      </c>
      <c r="K6" s="70">
        <v>6625</v>
      </c>
      <c r="L6" s="55">
        <v>3435</v>
      </c>
      <c r="M6" s="110">
        <v>3190</v>
      </c>
      <c r="N6" s="70">
        <v>6128</v>
      </c>
      <c r="O6" s="55">
        <v>3214</v>
      </c>
      <c r="P6" s="110">
        <v>2914</v>
      </c>
      <c r="Q6" s="70">
        <v>25521</v>
      </c>
      <c r="R6" s="55">
        <v>12975</v>
      </c>
      <c r="S6" s="110">
        <v>12546</v>
      </c>
      <c r="T6" s="70">
        <v>40749</v>
      </c>
      <c r="U6" s="55">
        <v>20091</v>
      </c>
      <c r="V6" s="160">
        <v>20658</v>
      </c>
    </row>
    <row r="7" spans="1:22" x14ac:dyDescent="0.25">
      <c r="A7" s="286">
        <v>2021</v>
      </c>
      <c r="B7" s="167">
        <v>2508</v>
      </c>
      <c r="C7" s="94">
        <v>1328</v>
      </c>
      <c r="D7" s="94">
        <v>1180</v>
      </c>
      <c r="E7" s="167">
        <v>2894</v>
      </c>
      <c r="F7" s="94">
        <v>1466</v>
      </c>
      <c r="G7" s="169">
        <v>1428</v>
      </c>
      <c r="H7" s="94">
        <v>1568</v>
      </c>
      <c r="I7" s="94">
        <v>821</v>
      </c>
      <c r="J7" s="94">
        <v>747</v>
      </c>
      <c r="K7" s="167">
        <v>6560</v>
      </c>
      <c r="L7" s="94">
        <v>3404</v>
      </c>
      <c r="M7" s="169">
        <v>3156</v>
      </c>
      <c r="N7" s="167">
        <v>5989</v>
      </c>
      <c r="O7" s="94">
        <v>3138</v>
      </c>
      <c r="P7" s="169">
        <v>2851</v>
      </c>
      <c r="Q7" s="167">
        <v>25018</v>
      </c>
      <c r="R7" s="94">
        <v>12741</v>
      </c>
      <c r="S7" s="169">
        <v>12277</v>
      </c>
      <c r="T7" s="212">
        <v>40260</v>
      </c>
      <c r="U7" s="58">
        <v>19859</v>
      </c>
      <c r="V7" s="160">
        <v>20401</v>
      </c>
    </row>
    <row r="8" spans="1:22" x14ac:dyDescent="0.25">
      <c r="A8" s="219">
        <v>2022</v>
      </c>
      <c r="B8" s="72">
        <v>2467</v>
      </c>
      <c r="C8" s="61">
        <v>1311</v>
      </c>
      <c r="D8" s="61">
        <v>1156</v>
      </c>
      <c r="E8" s="72">
        <v>2890</v>
      </c>
      <c r="F8" s="61">
        <v>1489</v>
      </c>
      <c r="G8" s="111">
        <v>1401</v>
      </c>
      <c r="H8" s="61">
        <v>1494</v>
      </c>
      <c r="I8" s="61">
        <v>786</v>
      </c>
      <c r="J8" s="61">
        <v>708</v>
      </c>
      <c r="K8" s="72">
        <v>6482</v>
      </c>
      <c r="L8" s="61">
        <v>3389</v>
      </c>
      <c r="M8" s="111">
        <v>3093</v>
      </c>
      <c r="N8" s="72">
        <v>5441</v>
      </c>
      <c r="O8" s="61">
        <v>2863</v>
      </c>
      <c r="P8" s="111">
        <v>2578</v>
      </c>
      <c r="Q8" s="72">
        <v>24125</v>
      </c>
      <c r="R8" s="61">
        <v>12250</v>
      </c>
      <c r="S8" s="111">
        <v>11875</v>
      </c>
      <c r="T8" s="72">
        <v>39125</v>
      </c>
      <c r="U8" s="61">
        <v>19284</v>
      </c>
      <c r="V8" s="111">
        <v>19841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2467</v>
      </c>
      <c r="C15" s="172">
        <f>E8</f>
        <v>2890</v>
      </c>
      <c r="D15" s="172">
        <f>H8</f>
        <v>1494</v>
      </c>
      <c r="E15" s="172">
        <f>K8</f>
        <v>6482</v>
      </c>
      <c r="F15" s="172">
        <f>N8</f>
        <v>5441</v>
      </c>
      <c r="G15" s="172">
        <f>Q8</f>
        <v>24125</v>
      </c>
      <c r="H15" s="334">
        <f>T8</f>
        <v>39125</v>
      </c>
      <c r="M15" s="172">
        <f>K8</f>
        <v>6482</v>
      </c>
      <c r="N15" s="172">
        <f>H15-E15-O15</f>
        <v>23000</v>
      </c>
      <c r="O15" s="172">
        <f>H15-(B15+C15+G15)</f>
        <v>9643</v>
      </c>
      <c r="P15" s="29"/>
      <c r="Q15" s="100">
        <f>M15/H15*100</f>
        <v>16.56741214057508</v>
      </c>
      <c r="R15" s="100">
        <f>N15/H15*100</f>
        <v>58.785942492012779</v>
      </c>
      <c r="S15" s="100">
        <f>O15/H15*100</f>
        <v>24.646645367412141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16.56741214057508</v>
      </c>
      <c r="R18" s="100">
        <f>N15/H15*100</f>
        <v>58.785942492012779</v>
      </c>
      <c r="S18" s="100">
        <f>O15/H15*100</f>
        <v>24.646645367412141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2.8</v>
      </c>
      <c r="C23" s="361"/>
      <c r="D23" s="361"/>
      <c r="E23" s="167">
        <v>5.6</v>
      </c>
      <c r="F23" s="361"/>
      <c r="G23" s="362"/>
      <c r="H23" s="167">
        <v>2.79</v>
      </c>
      <c r="I23" s="94">
        <v>5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14.7</v>
      </c>
      <c r="C24" s="361"/>
      <c r="D24" s="361"/>
      <c r="E24" s="167">
        <v>20.3</v>
      </c>
      <c r="F24" s="361"/>
      <c r="G24" s="362"/>
      <c r="H24" s="167">
        <v>14.66</v>
      </c>
      <c r="I24" s="94">
        <v>18.989999999999998</v>
      </c>
      <c r="J24" s="169">
        <v>10.93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9</v>
      </c>
      <c r="C25" s="357"/>
      <c r="D25" s="357"/>
      <c r="E25" s="72">
        <v>6</v>
      </c>
      <c r="F25" s="357"/>
      <c r="G25" s="461"/>
      <c r="H25" s="72">
        <v>3.01</v>
      </c>
      <c r="I25" s="61">
        <v>5.65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5</v>
      </c>
      <c r="F32" s="700">
        <f>A23</f>
        <v>2020</v>
      </c>
      <c r="G32" s="674">
        <f>IF(ISBLANK(J23),"",J23)</f>
        <v>0</v>
      </c>
      <c r="H32" s="674">
        <f>IF(ISBLANK(I23),"",I23)</f>
        <v>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10.93</v>
      </c>
      <c r="C33" s="853">
        <f t="shared" ref="C33:C34" si="2">IF(ISBLANK(I24),"",I24)</f>
        <v>18.989999999999998</v>
      </c>
      <c r="F33" s="701">
        <f t="shared" ref="F33:F34" si="3">A24</f>
        <v>2021</v>
      </c>
      <c r="G33" s="853">
        <f t="shared" ref="G33:G34" si="4">IF(ISBLANK(J24),"",J24)</f>
        <v>10.93</v>
      </c>
      <c r="H33" s="853">
        <f t="shared" ref="H33:H34" si="5">IF(ISBLANK(I24),"",I24)</f>
        <v>18.989999999999998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5.65</v>
      </c>
      <c r="F34" s="702">
        <f t="shared" si="3"/>
        <v>2022</v>
      </c>
      <c r="G34" s="676">
        <f t="shared" si="4"/>
        <v>0</v>
      </c>
      <c r="H34" s="676">
        <f t="shared" si="5"/>
        <v>5.65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1</v>
      </c>
      <c r="D4" s="600">
        <v>0</v>
      </c>
      <c r="E4" s="599">
        <v>0</v>
      </c>
      <c r="F4" s="600">
        <v>1.4</v>
      </c>
      <c r="G4" s="600">
        <v>0</v>
      </c>
    </row>
    <row r="5" spans="1:10" x14ac:dyDescent="0.25">
      <c r="A5" s="286">
        <v>2022</v>
      </c>
      <c r="B5" s="751">
        <v>11</v>
      </c>
      <c r="C5" s="751">
        <v>1</v>
      </c>
      <c r="D5" s="751">
        <v>0</v>
      </c>
      <c r="E5" s="753">
        <v>0</v>
      </c>
      <c r="F5" s="751">
        <v>1.7</v>
      </c>
      <c r="G5" s="751">
        <v>0</v>
      </c>
    </row>
    <row r="6" spans="1:10" x14ac:dyDescent="0.25">
      <c r="A6" s="218">
        <v>2023</v>
      </c>
      <c r="B6" s="752">
        <v>14</v>
      </c>
      <c r="C6" s="752">
        <v>1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0</v>
      </c>
      <c r="E11" s="103">
        <f>A4</f>
        <v>2021</v>
      </c>
      <c r="F11" s="80">
        <f>IF(ISBLANK(B4),"",B4)</f>
        <v>9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14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14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1</v>
      </c>
      <c r="E20" s="155">
        <f t="shared" si="5"/>
        <v>2023</v>
      </c>
      <c r="F20" s="83">
        <f>IF(ISBLANK(C6),"",C6)</f>
        <v>1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126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626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10.199999999999999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206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795</v>
      </c>
    </row>
    <row r="17" spans="2:3" x14ac:dyDescent="0.25">
      <c r="B17" s="253">
        <v>2022</v>
      </c>
      <c r="C17" s="1100">
        <v>658</v>
      </c>
    </row>
    <row r="18" spans="2:3" x14ac:dyDescent="0.25">
      <c r="B18" s="253">
        <v>2023</v>
      </c>
      <c r="C18" s="1100">
        <v>626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795</v>
      </c>
    </row>
    <row r="22" spans="2:3" x14ac:dyDescent="0.25">
      <c r="B22" s="636">
        <f>B17</f>
        <v>2022</v>
      </c>
      <c r="C22" s="636">
        <f t="shared" ref="C22:C23" si="0">IF(ISBLANK(C17),"",C17)</f>
        <v>658</v>
      </c>
    </row>
    <row r="23" spans="2:3" x14ac:dyDescent="0.25">
      <c r="B23" s="636">
        <f>B18</f>
        <v>2023</v>
      </c>
      <c r="C23" s="636">
        <f t="shared" si="0"/>
        <v>626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26</v>
      </c>
      <c r="C5" s="55">
        <v>32</v>
      </c>
      <c r="D5" s="55">
        <v>17</v>
      </c>
      <c r="E5" s="269">
        <f>SUM(B5:D5)</f>
        <v>75</v>
      </c>
      <c r="F5" s="71">
        <v>155</v>
      </c>
      <c r="G5" s="70">
        <v>0.4</v>
      </c>
      <c r="H5" s="55">
        <v>0.1</v>
      </c>
      <c r="I5" s="110">
        <v>0.2</v>
      </c>
      <c r="J5" s="71">
        <v>0.4</v>
      </c>
    </row>
    <row r="6" spans="1:10" x14ac:dyDescent="0.25">
      <c r="A6" s="286">
        <v>2022</v>
      </c>
      <c r="B6" s="757">
        <v>29</v>
      </c>
      <c r="C6" s="758">
        <v>34</v>
      </c>
      <c r="D6" s="758">
        <v>16</v>
      </c>
      <c r="E6" s="270">
        <f>SUM(B6:D6)</f>
        <v>79</v>
      </c>
      <c r="F6" s="214">
        <v>143</v>
      </c>
      <c r="G6" s="457">
        <v>0.4</v>
      </c>
      <c r="H6" s="458">
        <v>0.1</v>
      </c>
      <c r="I6" s="763">
        <v>0.2</v>
      </c>
      <c r="J6" s="214">
        <v>0.4</v>
      </c>
    </row>
    <row r="7" spans="1:10" x14ac:dyDescent="0.25">
      <c r="A7" s="218">
        <v>2023</v>
      </c>
      <c r="B7" s="167">
        <v>39</v>
      </c>
      <c r="C7" s="94">
        <v>37</v>
      </c>
      <c r="D7" s="94">
        <v>12</v>
      </c>
      <c r="E7" s="447">
        <f>SUM(B7:D7)</f>
        <v>88</v>
      </c>
      <c r="F7" s="168">
        <v>126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143</v>
      </c>
      <c r="C14" s="28"/>
      <c r="D14" s="28"/>
      <c r="F14" s="625" t="s">
        <v>1526</v>
      </c>
      <c r="G14" s="621">
        <f>IF(ISBLANK(B7),"",B7)</f>
        <v>39</v>
      </c>
      <c r="I14" s="625" t="s">
        <v>1529</v>
      </c>
      <c r="J14" s="621">
        <f>IF(ISBLANK(B7),"",B7)</f>
        <v>39</v>
      </c>
    </row>
    <row r="15" spans="1:10" x14ac:dyDescent="0.25">
      <c r="A15" s="624">
        <f t="shared" ref="A15" si="1">A7</f>
        <v>2023</v>
      </c>
      <c r="B15" s="623">
        <f t="shared" si="0"/>
        <v>126</v>
      </c>
      <c r="C15" s="28"/>
      <c r="D15" s="28"/>
      <c r="F15" s="626" t="s">
        <v>1527</v>
      </c>
      <c r="G15" s="622">
        <f>IF(ISBLANK(C7),"",C7)</f>
        <v>37</v>
      </c>
      <c r="I15" s="626" t="s">
        <v>1538</v>
      </c>
      <c r="J15" s="622">
        <f>IF(ISBLANK(C7),"",C7)</f>
        <v>37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12</v>
      </c>
      <c r="I16" s="627" t="s">
        <v>1539</v>
      </c>
      <c r="J16" s="623">
        <f>IF(ISBLANK(D7),"",D7)</f>
        <v>12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16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123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26</v>
      </c>
      <c r="C6" s="759"/>
      <c r="D6" s="759"/>
      <c r="E6" s="457">
        <v>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</v>
      </c>
      <c r="C7" s="759"/>
      <c r="D7" s="759"/>
      <c r="E7" s="457">
        <v>3.4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23</v>
      </c>
      <c r="C8" s="760"/>
      <c r="D8" s="760"/>
      <c r="E8" s="601">
        <v>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26</v>
      </c>
      <c r="C16" s="755"/>
      <c r="I16" s="700">
        <f>A6</f>
        <v>2020</v>
      </c>
      <c r="J16" s="674">
        <f>IF(ISBLANK(E6),"",E6)</f>
        <v>5.8</v>
      </c>
      <c r="K16" s="756"/>
    </row>
    <row r="17" spans="1:10" x14ac:dyDescent="0.25">
      <c r="A17" s="701">
        <f>A7</f>
        <v>2021</v>
      </c>
      <c r="B17" s="853">
        <f>IF(ISBLANK(B7),"",B7)</f>
        <v>15</v>
      </c>
      <c r="C17" s="755"/>
      <c r="I17" s="701">
        <f>A7</f>
        <v>2021</v>
      </c>
      <c r="J17" s="853">
        <f>IF(ISBLANK(E7),"",E7)</f>
        <v>3.4</v>
      </c>
    </row>
    <row r="18" spans="1:10" x14ac:dyDescent="0.25">
      <c r="A18" s="702">
        <f>A8</f>
        <v>2022</v>
      </c>
      <c r="B18" s="676">
        <f>IF(ISBLANK(B8),"",B8)</f>
        <v>23</v>
      </c>
      <c r="C18" s="755"/>
      <c r="I18" s="702">
        <f>A8</f>
        <v>2022</v>
      </c>
      <c r="J18" s="676">
        <f>IF(ISBLANK(E8),"",E8)</f>
        <v>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1.5</v>
      </c>
    </row>
    <row r="6" spans="1:12" x14ac:dyDescent="0.25">
      <c r="A6" s="229">
        <v>2022</v>
      </c>
      <c r="B6" s="602">
        <v>8</v>
      </c>
      <c r="D6" s="450">
        <f>IF(ISBLANK(B6),"",A6)</f>
        <v>2022</v>
      </c>
      <c r="E6" s="619">
        <f>IF(ISBLANK(B6),"",B6)</f>
        <v>8</v>
      </c>
      <c r="K6" s="286">
        <v>2021</v>
      </c>
      <c r="L6" s="657">
        <v>1.4</v>
      </c>
    </row>
    <row r="7" spans="1:12" x14ac:dyDescent="0.25">
      <c r="A7" s="123">
        <v>2023</v>
      </c>
      <c r="B7" s="617">
        <v>7</v>
      </c>
      <c r="D7" s="379">
        <f>IF(ISBLANK(B7),"",A7)</f>
        <v>2023</v>
      </c>
      <c r="E7" s="620">
        <f>IF(ISBLANK(B7),"",B7)</f>
        <v>7</v>
      </c>
      <c r="K7" s="219">
        <v>2022</v>
      </c>
      <c r="L7" s="617">
        <v>1.7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14</v>
      </c>
      <c r="C4" s="643">
        <v>80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</v>
      </c>
      <c r="C5" s="602">
        <v>101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16</v>
      </c>
      <c r="C6" s="602">
        <v>123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9</v>
      </c>
      <c r="C5" s="643">
        <v>4502</v>
      </c>
      <c r="D5" s="643">
        <v>263</v>
      </c>
      <c r="E5" s="869">
        <v>5.8</v>
      </c>
      <c r="F5" s="1039">
        <v>4.8</v>
      </c>
      <c r="G5" s="1039">
        <v>6.8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8</v>
      </c>
      <c r="C6" s="657">
        <v>5000</v>
      </c>
      <c r="D6" s="657">
        <v>269</v>
      </c>
      <c r="E6" s="657">
        <v>5.4</v>
      </c>
      <c r="F6" s="657">
        <v>4.5999999999999996</v>
      </c>
      <c r="G6" s="657">
        <v>6.1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5553</v>
      </c>
      <c r="D7" s="617">
        <v>331</v>
      </c>
      <c r="E7" s="617">
        <v>5.9</v>
      </c>
      <c r="F7" s="617">
        <v>5.2</v>
      </c>
      <c r="G7" s="617">
        <v>6.7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12.2</v>
      </c>
      <c r="C4" s="655">
        <v>217</v>
      </c>
      <c r="D4" s="655">
        <v>3.3</v>
      </c>
      <c r="E4" s="655">
        <v>225</v>
      </c>
      <c r="F4" s="655">
        <v>0.6</v>
      </c>
      <c r="G4" s="655">
        <v>9</v>
      </c>
      <c r="H4" s="655">
        <v>1</v>
      </c>
      <c r="I4" s="655">
        <v>12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10.199999999999999</v>
      </c>
      <c r="C5" s="602">
        <v>255</v>
      </c>
      <c r="D5" s="602">
        <v>4</v>
      </c>
      <c r="E5" s="602">
        <v>213</v>
      </c>
      <c r="F5" s="602">
        <v>0.5</v>
      </c>
      <c r="G5" s="602">
        <v>11</v>
      </c>
      <c r="H5" s="602">
        <v>1</v>
      </c>
      <c r="I5" s="602">
        <v>15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252</v>
      </c>
      <c r="D6" s="617"/>
      <c r="E6" s="617">
        <v>206</v>
      </c>
      <c r="F6" s="617"/>
      <c r="G6" s="617">
        <v>15</v>
      </c>
      <c r="H6" s="617">
        <v>2</v>
      </c>
      <c r="I6" s="617">
        <v>11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135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9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358</v>
      </c>
      <c r="C4" s="1006">
        <v>200</v>
      </c>
      <c r="D4" s="1006">
        <v>158</v>
      </c>
      <c r="E4" s="1005">
        <v>738</v>
      </c>
      <c r="F4" s="1006">
        <v>363</v>
      </c>
      <c r="G4" s="1006">
        <v>375</v>
      </c>
      <c r="H4" s="1007">
        <v>8.8000000000000007</v>
      </c>
      <c r="I4" s="1007">
        <v>18.100000000000001</v>
      </c>
      <c r="J4" s="1007">
        <v>-9.3000000000000007</v>
      </c>
      <c r="K4" s="70">
        <v>444</v>
      </c>
      <c r="L4" s="55">
        <v>199</v>
      </c>
      <c r="M4" s="110">
        <v>245</v>
      </c>
      <c r="N4" s="55">
        <v>524</v>
      </c>
      <c r="O4" s="55">
        <v>238</v>
      </c>
      <c r="P4" s="110">
        <v>286</v>
      </c>
    </row>
    <row r="5" spans="1:17" x14ac:dyDescent="0.25">
      <c r="A5" s="286">
        <v>2021</v>
      </c>
      <c r="B5" s="1008">
        <v>341</v>
      </c>
      <c r="C5" s="1009">
        <v>158</v>
      </c>
      <c r="D5" s="1009">
        <v>183</v>
      </c>
      <c r="E5" s="1008">
        <v>835</v>
      </c>
      <c r="F5" s="1009">
        <v>422</v>
      </c>
      <c r="G5" s="1009">
        <v>413</v>
      </c>
      <c r="H5" s="1010">
        <v>8.5</v>
      </c>
      <c r="I5" s="1010">
        <v>20.7</v>
      </c>
      <c r="J5" s="1010">
        <v>-12.3</v>
      </c>
      <c r="K5" s="212">
        <v>611</v>
      </c>
      <c r="L5" s="58">
        <v>278</v>
      </c>
      <c r="M5" s="160">
        <v>333</v>
      </c>
      <c r="N5" s="58">
        <v>634</v>
      </c>
      <c r="O5" s="58">
        <v>278</v>
      </c>
      <c r="P5" s="160">
        <v>356</v>
      </c>
    </row>
    <row r="6" spans="1:17" x14ac:dyDescent="0.25">
      <c r="A6" s="219">
        <v>2022</v>
      </c>
      <c r="B6" s="1011">
        <v>332</v>
      </c>
      <c r="C6" s="1012">
        <v>177</v>
      </c>
      <c r="D6" s="1012">
        <v>155</v>
      </c>
      <c r="E6" s="1011">
        <v>710</v>
      </c>
      <c r="F6" s="1012">
        <v>373</v>
      </c>
      <c r="G6" s="1012">
        <v>337</v>
      </c>
      <c r="H6" s="1013">
        <v>8.5</v>
      </c>
      <c r="I6" s="1013">
        <v>18.100000000000001</v>
      </c>
      <c r="J6" s="1013">
        <v>-9.6999999999999993</v>
      </c>
      <c r="K6" s="1014">
        <v>569</v>
      </c>
      <c r="L6" s="1015">
        <v>263</v>
      </c>
      <c r="M6" s="1016">
        <v>306</v>
      </c>
      <c r="N6" s="1015">
        <v>693</v>
      </c>
      <c r="O6" s="1015">
        <v>308</v>
      </c>
      <c r="P6" s="1016">
        <v>385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158</v>
      </c>
      <c r="C13" s="319">
        <f>IF(ISBLANK(C4),"",C4)</f>
        <v>200</v>
      </c>
      <c r="D13" s="364"/>
      <c r="E13" s="322">
        <f>A4</f>
        <v>2020</v>
      </c>
      <c r="F13" s="319">
        <f>IF(ISBLANK(G4),"",G4)</f>
        <v>375</v>
      </c>
      <c r="G13" s="319">
        <f>IF(ISBLANK(F4),"",F4)</f>
        <v>363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183</v>
      </c>
      <c r="C14" s="320">
        <f t="shared" ref="C14:C15" si="2">IF(ISBLANK(C5),"",C5)</f>
        <v>158</v>
      </c>
      <c r="D14" s="364"/>
      <c r="E14" s="323">
        <f t="shared" ref="E14:E15" si="3">A5</f>
        <v>2021</v>
      </c>
      <c r="F14" s="320">
        <f t="shared" ref="F14:F15" si="4">IF(ISBLANK(G5),"",G5)</f>
        <v>413</v>
      </c>
      <c r="G14" s="320">
        <f t="shared" ref="G14:G15" si="5">IF(ISBLANK(F5),"",F5)</f>
        <v>422</v>
      </c>
      <c r="H14" s="389"/>
      <c r="I14" s="389"/>
      <c r="J14" s="48"/>
      <c r="K14" s="325" t="s">
        <v>536</v>
      </c>
      <c r="L14" s="328">
        <f>IF(ISBLANK(K4),"",K4)</f>
        <v>444</v>
      </c>
      <c r="M14" s="328">
        <f>IF(ISBLANK(K5),"",K5)</f>
        <v>611</v>
      </c>
      <c r="N14" s="328">
        <f>IF(ISBLANK(K6),"",K6)</f>
        <v>569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155</v>
      </c>
      <c r="C15" s="321">
        <f t="shared" si="2"/>
        <v>177</v>
      </c>
      <c r="E15" s="324">
        <f t="shared" si="3"/>
        <v>2022</v>
      </c>
      <c r="F15" s="321">
        <f t="shared" si="4"/>
        <v>337</v>
      </c>
      <c r="G15" s="321">
        <f t="shared" si="5"/>
        <v>373</v>
      </c>
      <c r="H15" s="211"/>
      <c r="I15" s="211"/>
      <c r="J15" s="28"/>
      <c r="K15" s="326" t="s">
        <v>535</v>
      </c>
      <c r="L15" s="329">
        <f>IF(ISBLANK(N4),"",N4)</f>
        <v>524</v>
      </c>
      <c r="M15" s="329">
        <f>IF(ISBLANK(N5),"",N5)</f>
        <v>634</v>
      </c>
      <c r="N15" s="329">
        <f>IF(ISBLANK(N6),"",N6)</f>
        <v>693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444</v>
      </c>
      <c r="M19" s="328">
        <f>IF(ISBLANK(K5),"",K5)</f>
        <v>611</v>
      </c>
      <c r="N19" s="328">
        <f>IF(ISBLANK(K6),"",K6)</f>
        <v>569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524</v>
      </c>
      <c r="M20" s="329">
        <f>IF(ISBLANK(N5),"",N5)</f>
        <v>634</v>
      </c>
      <c r="N20" s="329">
        <f>IF(ISBLANK(N6),"",N6)</f>
        <v>693</v>
      </c>
      <c r="O20" s="364"/>
    </row>
    <row r="21" spans="1:15" x14ac:dyDescent="0.25">
      <c r="A21" s="322">
        <f>A4</f>
        <v>2020</v>
      </c>
      <c r="B21" s="319">
        <f>IF(ISBLANK(D4),"",D4)</f>
        <v>158</v>
      </c>
      <c r="C21" s="319">
        <f>IF(ISBLANK(C4),"",C4)</f>
        <v>200</v>
      </c>
      <c r="E21" s="322">
        <f>A4</f>
        <v>2020</v>
      </c>
      <c r="F21" s="319">
        <f>IF(ISBLANK(G4),"",G4)</f>
        <v>375</v>
      </c>
      <c r="G21" s="319">
        <f>IF(ISBLANK(F4),"",F4)</f>
        <v>363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183</v>
      </c>
      <c r="C22" s="320">
        <f t="shared" ref="C22:C23" si="8">IF(ISBLANK(C5),"",C5)</f>
        <v>158</v>
      </c>
      <c r="E22" s="323">
        <f t="shared" ref="E22:E23" si="9">A5</f>
        <v>2021</v>
      </c>
      <c r="F22" s="320">
        <f t="shared" ref="F22:F23" si="10">IF(ISBLANK(G5),"",G5)</f>
        <v>413</v>
      </c>
      <c r="G22" s="320">
        <f t="shared" ref="G22:G23" si="11">IF(ISBLANK(F5),"",F5)</f>
        <v>422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155</v>
      </c>
      <c r="C23" s="321">
        <f t="shared" si="8"/>
        <v>177</v>
      </c>
      <c r="E23" s="324">
        <f t="shared" si="9"/>
        <v>2022</v>
      </c>
      <c r="F23" s="321">
        <f t="shared" si="10"/>
        <v>337</v>
      </c>
      <c r="G23" s="321">
        <f t="shared" si="11"/>
        <v>373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5</v>
      </c>
      <c r="C5" s="611"/>
      <c r="D5" s="611"/>
      <c r="E5" s="599">
        <v>27</v>
      </c>
      <c r="F5" s="616"/>
      <c r="G5" s="945"/>
      <c r="H5" s="599">
        <v>178</v>
      </c>
      <c r="I5" s="616">
        <v>47</v>
      </c>
      <c r="J5" s="616">
        <v>131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19</v>
      </c>
      <c r="F6" s="1028"/>
      <c r="G6" s="980"/>
      <c r="H6" s="1034">
        <v>133</v>
      </c>
      <c r="I6" s="1028">
        <v>39</v>
      </c>
      <c r="J6" s="1028">
        <v>94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9</v>
      </c>
      <c r="F7" s="1028"/>
      <c r="G7" s="980"/>
      <c r="H7" s="1034">
        <v>135</v>
      </c>
      <c r="I7" s="1028">
        <v>38</v>
      </c>
      <c r="J7" s="1028">
        <v>97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38</v>
      </c>
    </row>
    <row r="15" spans="1:12" ht="30" x14ac:dyDescent="0.25">
      <c r="A15" s="833" t="s">
        <v>1543</v>
      </c>
      <c r="B15" s="623">
        <f>IF(ISBLANK(J7),"",J7)</f>
        <v>97</v>
      </c>
    </row>
    <row r="17" spans="1:2" x14ac:dyDescent="0.25">
      <c r="A17" s="625" t="s">
        <v>1540</v>
      </c>
      <c r="B17" s="621">
        <f>IF(ISBLANK(I7),"",I7)</f>
        <v>38</v>
      </c>
    </row>
    <row r="18" spans="1:2" x14ac:dyDescent="0.25">
      <c r="A18" s="627" t="s">
        <v>1541</v>
      </c>
      <c r="B18" s="623">
        <f>IF(ISBLANK(J7),"",J7)</f>
        <v>97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61.5</v>
      </c>
      <c r="C6" s="614">
        <v>34.700000000000003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61.2</v>
      </c>
      <c r="C10" s="614">
        <v>34.700000000000003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</v>
      </c>
      <c r="C14" s="73">
        <v>36.700000000000003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495.49400000000003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740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11672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11040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35959.19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43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495.49400000000003</v>
      </c>
      <c r="C5" s="611">
        <v>430.03800000000001</v>
      </c>
      <c r="D5" s="751">
        <v>13766</v>
      </c>
      <c r="E5" s="751">
        <v>34</v>
      </c>
      <c r="G5" s="358">
        <v>2014</v>
      </c>
      <c r="H5" s="70">
        <v>35659.97</v>
      </c>
      <c r="I5" s="55">
        <v>25344.12</v>
      </c>
      <c r="J5" s="55">
        <v>10315.85</v>
      </c>
      <c r="K5" s="71">
        <v>43</v>
      </c>
    </row>
    <row r="6" spans="1:12" x14ac:dyDescent="0.25">
      <c r="A6" s="286">
        <v>2021</v>
      </c>
      <c r="B6" s="601">
        <v>495.49400000000003</v>
      </c>
      <c r="C6" s="612">
        <v>430.07299999999998</v>
      </c>
      <c r="D6" s="959">
        <v>12748</v>
      </c>
      <c r="E6" s="959">
        <v>32</v>
      </c>
      <c r="G6" s="480">
        <v>2017</v>
      </c>
      <c r="H6" s="212">
        <v>35659.96</v>
      </c>
      <c r="I6" s="58">
        <v>25344.02</v>
      </c>
      <c r="J6" s="58">
        <v>10315.94</v>
      </c>
      <c r="K6" s="214">
        <v>43</v>
      </c>
    </row>
    <row r="7" spans="1:12" x14ac:dyDescent="0.25">
      <c r="A7" s="218">
        <v>2022</v>
      </c>
      <c r="B7" s="601">
        <v>495.49400000000003</v>
      </c>
      <c r="C7" s="612">
        <v>430.07299999999998</v>
      </c>
      <c r="D7" s="959">
        <v>12501</v>
      </c>
      <c r="E7" s="959">
        <v>32</v>
      </c>
      <c r="G7" s="482">
        <v>2020</v>
      </c>
      <c r="H7" s="72">
        <v>35959.19</v>
      </c>
      <c r="I7" s="61">
        <v>25644.02</v>
      </c>
      <c r="J7" s="61">
        <v>10315.17</v>
      </c>
      <c r="K7" s="73">
        <v>43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430.07299999999998</v>
      </c>
      <c r="D14" s="631">
        <f>A5</f>
        <v>2020</v>
      </c>
      <c r="E14" s="625">
        <f>IF(ISBLANK(D5),"",D5)</f>
        <v>13766</v>
      </c>
      <c r="F14" s="211"/>
      <c r="G14" s="634" t="s">
        <v>925</v>
      </c>
      <c r="H14" s="621">
        <f>IF(ISBLANK(J7),"",J7)</f>
        <v>10315.17</v>
      </c>
      <c r="I14" s="211"/>
      <c r="J14" s="211"/>
    </row>
    <row r="15" spans="1:12" x14ac:dyDescent="0.25">
      <c r="A15" s="870" t="s">
        <v>16</v>
      </c>
      <c r="B15" s="630">
        <f>IF(ISBLANK(B7),"",B7)</f>
        <v>495.49400000000003</v>
      </c>
      <c r="D15" s="632">
        <f t="shared" ref="D15:D16" si="0">A6</f>
        <v>2021</v>
      </c>
      <c r="E15" s="626">
        <f>IF(ISBLANK(D6),"",D6)</f>
        <v>12748</v>
      </c>
      <c r="F15" s="211"/>
      <c r="G15" s="635" t="s">
        <v>926</v>
      </c>
      <c r="H15" s="623">
        <f>IF(ISBLANK(I7),"",I7)</f>
        <v>25644.02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12501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430.07299999999998</v>
      </c>
      <c r="F19" s="253"/>
      <c r="G19" s="634" t="s">
        <v>529</v>
      </c>
      <c r="H19" s="621">
        <f>IF(ISBLANK(J7),"",J7)</f>
        <v>10315.17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495.49400000000003</v>
      </c>
      <c r="F20" s="253"/>
      <c r="G20" s="635" t="s">
        <v>528</v>
      </c>
      <c r="H20" s="623">
        <f>IF(ISBLANK(I7),"",I7)</f>
        <v>25644.02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1.9</v>
      </c>
      <c r="C5" s="1092">
        <v>11672</v>
      </c>
      <c r="D5" s="1093">
        <v>740</v>
      </c>
      <c r="E5" s="1092">
        <v>11040</v>
      </c>
      <c r="F5" s="1093">
        <v>187</v>
      </c>
    </row>
    <row r="6" spans="1:9" x14ac:dyDescent="0.25">
      <c r="A6" s="218">
        <v>2021</v>
      </c>
      <c r="B6" s="1092">
        <v>2</v>
      </c>
      <c r="C6" s="1092">
        <v>11672</v>
      </c>
      <c r="D6" s="1093">
        <v>740</v>
      </c>
      <c r="E6" s="1092">
        <v>11040</v>
      </c>
      <c r="F6" s="1093">
        <v>187</v>
      </c>
    </row>
    <row r="7" spans="1:9" x14ac:dyDescent="0.25">
      <c r="A7" s="219">
        <v>2022</v>
      </c>
      <c r="B7" s="73">
        <v>1.7</v>
      </c>
      <c r="C7" s="73">
        <v>11672</v>
      </c>
      <c r="D7" s="73">
        <v>740</v>
      </c>
      <c r="E7" s="73">
        <v>11040</v>
      </c>
      <c r="F7" s="73">
        <v>188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9038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7629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1409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40064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35080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4984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9335</v>
      </c>
      <c r="C5" s="458">
        <v>8656</v>
      </c>
      <c r="D5" s="458">
        <v>679</v>
      </c>
      <c r="E5" s="457">
        <v>38441</v>
      </c>
      <c r="F5" s="458">
        <v>33298</v>
      </c>
      <c r="G5" s="458">
        <v>5143</v>
      </c>
      <c r="H5" s="457">
        <v>3.8</v>
      </c>
      <c r="I5" s="763">
        <v>7.6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14410</v>
      </c>
      <c r="C6" s="458">
        <v>12947</v>
      </c>
      <c r="D6" s="458">
        <v>1463</v>
      </c>
      <c r="E6" s="457">
        <v>59580</v>
      </c>
      <c r="F6" s="458">
        <v>50720</v>
      </c>
      <c r="G6" s="458">
        <v>8860</v>
      </c>
      <c r="H6" s="457">
        <v>3.9</v>
      </c>
      <c r="I6" s="763">
        <v>6.1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9038</v>
      </c>
      <c r="C7" s="612">
        <v>7629</v>
      </c>
      <c r="D7" s="612">
        <v>1409</v>
      </c>
      <c r="E7" s="601">
        <v>40064</v>
      </c>
      <c r="F7" s="612">
        <v>35080</v>
      </c>
      <c r="G7" s="612">
        <v>4984</v>
      </c>
      <c r="H7" s="947">
        <v>4.5999999999999996</v>
      </c>
      <c r="I7" s="948">
        <v>3.5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9335</v>
      </c>
      <c r="C14" s="674">
        <f t="shared" ref="C14:D14" si="0">IF(ISBLANK(C5),"",C5)</f>
        <v>8656</v>
      </c>
      <c r="D14" s="669">
        <f t="shared" si="0"/>
        <v>679</v>
      </c>
      <c r="F14" s="884">
        <f>A5</f>
        <v>2020</v>
      </c>
      <c r="G14" s="674">
        <f>IF(ISBLANK(E5),"",E5)</f>
        <v>38441</v>
      </c>
      <c r="H14" s="674">
        <f t="shared" ref="H14:I16" si="1">IF(ISBLANK(F5),"",F5)</f>
        <v>33298</v>
      </c>
      <c r="I14" s="669">
        <f t="shared" si="1"/>
        <v>5143</v>
      </c>
      <c r="J14" s="756"/>
      <c r="K14" s="884">
        <f>A5</f>
        <v>2020</v>
      </c>
      <c r="L14" s="674">
        <f>IF(ISBLANK(H5),"",H5)</f>
        <v>3.8</v>
      </c>
      <c r="M14" s="669">
        <f>IF(ISBLANK(I5),"",I5)</f>
        <v>7.6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14410</v>
      </c>
      <c r="C15" s="879">
        <f t="shared" si="3"/>
        <v>12947</v>
      </c>
      <c r="D15" s="886">
        <f t="shared" si="3"/>
        <v>1463</v>
      </c>
      <c r="F15" s="890">
        <f t="shared" ref="F15:F16" si="4">A6</f>
        <v>2021</v>
      </c>
      <c r="G15" s="853">
        <f t="shared" ref="G15:G16" si="5">IF(ISBLANK(E6),"",E6)</f>
        <v>59580</v>
      </c>
      <c r="H15" s="853">
        <f t="shared" si="1"/>
        <v>50720</v>
      </c>
      <c r="I15" s="670">
        <f t="shared" si="1"/>
        <v>8860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6.1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9038</v>
      </c>
      <c r="C16" s="888">
        <f t="shared" si="3"/>
        <v>7629</v>
      </c>
      <c r="D16" s="889">
        <f t="shared" si="3"/>
        <v>1409</v>
      </c>
      <c r="F16" s="891">
        <f t="shared" si="4"/>
        <v>2022</v>
      </c>
      <c r="G16" s="676">
        <f t="shared" si="5"/>
        <v>40064</v>
      </c>
      <c r="H16" s="676">
        <f t="shared" si="1"/>
        <v>35080</v>
      </c>
      <c r="I16" s="671">
        <f t="shared" si="1"/>
        <v>4984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3.5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9335</v>
      </c>
      <c r="C22" s="674">
        <f t="shared" ref="C22:D22" si="8">IF(ISBLANK(C5),"",C5)</f>
        <v>8656</v>
      </c>
      <c r="D22" s="669">
        <f t="shared" si="8"/>
        <v>679</v>
      </c>
      <c r="F22" s="884">
        <f>A5</f>
        <v>2020</v>
      </c>
      <c r="G22" s="674">
        <f>IF(ISBLANK(E5),"",E5)</f>
        <v>38441</v>
      </c>
      <c r="H22" s="674">
        <f t="shared" ref="H22:I24" si="9">IF(ISBLANK(F5),"",F5)</f>
        <v>33298</v>
      </c>
      <c r="I22" s="669">
        <f t="shared" si="9"/>
        <v>5143</v>
      </c>
      <c r="J22" s="756"/>
      <c r="K22" s="884">
        <f>A5</f>
        <v>2020</v>
      </c>
      <c r="L22" s="674">
        <f>IF(ISBLANK(H5),"",H5)</f>
        <v>3.8</v>
      </c>
      <c r="M22" s="669">
        <f>IF(ISBLANK(I5),"",I5)</f>
        <v>7.6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14410</v>
      </c>
      <c r="C23" s="853">
        <f t="shared" si="11"/>
        <v>12947</v>
      </c>
      <c r="D23" s="670">
        <f t="shared" si="11"/>
        <v>1463</v>
      </c>
      <c r="F23" s="890">
        <f t="shared" ref="F23:F24" si="12">A6</f>
        <v>2021</v>
      </c>
      <c r="G23" s="853">
        <f t="shared" ref="G23:G24" si="13">IF(ISBLANK(E6),"",E6)</f>
        <v>59580</v>
      </c>
      <c r="H23" s="853">
        <f t="shared" si="9"/>
        <v>50720</v>
      </c>
      <c r="I23" s="670">
        <f t="shared" si="9"/>
        <v>8860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6.1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9038</v>
      </c>
      <c r="C24" s="676">
        <f t="shared" si="11"/>
        <v>7629</v>
      </c>
      <c r="D24" s="671">
        <f t="shared" si="11"/>
        <v>1409</v>
      </c>
      <c r="F24" s="891">
        <f t="shared" si="12"/>
        <v>2022</v>
      </c>
      <c r="G24" s="676">
        <f t="shared" si="13"/>
        <v>40064</v>
      </c>
      <c r="H24" s="676">
        <f t="shared" si="9"/>
        <v>35080</v>
      </c>
      <c r="I24" s="671">
        <f t="shared" si="9"/>
        <v>4984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3.5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117</v>
      </c>
      <c r="C3" s="71">
        <v>23</v>
      </c>
      <c r="D3" s="71">
        <v>14.5</v>
      </c>
      <c r="F3" s="105" t="s">
        <v>537</v>
      </c>
      <c r="G3" s="97">
        <f>IF(ISBLANK(B3),"",B3)</f>
        <v>117</v>
      </c>
      <c r="H3" s="97">
        <f>IF(ISBLANK(B4),"",B4)</f>
        <v>168</v>
      </c>
      <c r="I3" s="97">
        <f>IF(ISBLANK(B5),"",B5)</f>
        <v>197</v>
      </c>
      <c r="J3" s="365"/>
    </row>
    <row r="4" spans="1:12" x14ac:dyDescent="0.25">
      <c r="A4" s="286">
        <v>2021</v>
      </c>
      <c r="B4" s="214">
        <v>168</v>
      </c>
      <c r="C4" s="214">
        <v>45</v>
      </c>
      <c r="D4" s="214">
        <v>14.7</v>
      </c>
      <c r="F4" s="130" t="s">
        <v>538</v>
      </c>
      <c r="G4" s="98">
        <f>IF(ISBLANK(C3),"",C3)</f>
        <v>23</v>
      </c>
      <c r="H4" s="98">
        <f>IF(ISBLANK(C4),"",C4)</f>
        <v>45</v>
      </c>
      <c r="I4" s="98">
        <f>IF(ISBLANK(C5),"",C5)</f>
        <v>42</v>
      </c>
      <c r="J4" s="365"/>
    </row>
    <row r="5" spans="1:12" x14ac:dyDescent="0.25">
      <c r="A5" s="218">
        <v>2022</v>
      </c>
      <c r="B5" s="168">
        <v>197</v>
      </c>
      <c r="C5" s="168">
        <v>42</v>
      </c>
      <c r="D5" s="168">
        <v>17.5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117</v>
      </c>
      <c r="H8" s="97">
        <f>IF(ISBLANK(B4),"",B4)</f>
        <v>168</v>
      </c>
      <c r="I8" s="97">
        <f>IF(ISBLANK(B5),"",B5)</f>
        <v>197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23</v>
      </c>
      <c r="H9" s="98">
        <f>IF(ISBLANK(C4),"",C4)</f>
        <v>45</v>
      </c>
      <c r="I9" s="98">
        <f>IF(ISBLANK(C5),"",C5)</f>
        <v>42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14.5</v>
      </c>
      <c r="H13" s="132">
        <f>IF(ISBLANK(D4),"",D4)</f>
        <v>14.7</v>
      </c>
      <c r="I13" s="132">
        <f>IF(ISBLANK(D5),"",D5)</f>
        <v>17.5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812</v>
      </c>
      <c r="C4" s="110">
        <v>922</v>
      </c>
      <c r="E4" s="29" t="s">
        <v>540</v>
      </c>
      <c r="F4" s="163">
        <f>B4/($B$22+$C$22)*100</f>
        <v>2.075399361022364</v>
      </c>
      <c r="G4" s="163">
        <f>C4/($B$22+$C$22)*100</f>
        <v>2.356549520766773</v>
      </c>
      <c r="J4" s="29" t="s">
        <v>540</v>
      </c>
      <c r="K4" s="163">
        <f>G4</f>
        <v>2.356549520766773</v>
      </c>
    </row>
    <row r="5" spans="1:11" x14ac:dyDescent="0.25">
      <c r="A5" s="202" t="s">
        <v>541</v>
      </c>
      <c r="B5" s="212">
        <v>837</v>
      </c>
      <c r="C5" s="160">
        <v>958</v>
      </c>
      <c r="E5" s="29" t="s">
        <v>541</v>
      </c>
      <c r="F5" s="163">
        <f t="shared" ref="F5:G21" si="0">B5/($B$22+$C$22)*100</f>
        <v>2.1392971246006387</v>
      </c>
      <c r="G5" s="163">
        <f t="shared" si="0"/>
        <v>2.4485623003194887</v>
      </c>
      <c r="J5" s="29" t="s">
        <v>541</v>
      </c>
      <c r="K5" s="163">
        <f t="shared" ref="K5:K21" si="1">G5</f>
        <v>2.4485623003194887</v>
      </c>
    </row>
    <row r="6" spans="1:11" x14ac:dyDescent="0.25">
      <c r="A6" s="202" t="s">
        <v>542</v>
      </c>
      <c r="B6" s="212">
        <v>908</v>
      </c>
      <c r="C6" s="160">
        <v>920</v>
      </c>
      <c r="E6" s="29" t="s">
        <v>542</v>
      </c>
      <c r="F6" s="163">
        <f t="shared" si="0"/>
        <v>2.3207667731629393</v>
      </c>
      <c r="G6" s="163">
        <f t="shared" si="0"/>
        <v>2.3514376996805111</v>
      </c>
      <c r="J6" s="29" t="s">
        <v>542</v>
      </c>
      <c r="K6" s="163">
        <f t="shared" si="1"/>
        <v>2.3514376996805111</v>
      </c>
    </row>
    <row r="7" spans="1:11" x14ac:dyDescent="0.25">
      <c r="A7" s="202" t="s">
        <v>543</v>
      </c>
      <c r="B7" s="212">
        <v>882</v>
      </c>
      <c r="C7" s="160">
        <v>980</v>
      </c>
      <c r="E7" s="29" t="s">
        <v>543</v>
      </c>
      <c r="F7" s="163">
        <f t="shared" si="0"/>
        <v>2.2543130990415334</v>
      </c>
      <c r="G7" s="163">
        <f t="shared" si="0"/>
        <v>2.5047923322683707</v>
      </c>
      <c r="J7" s="29" t="s">
        <v>543</v>
      </c>
      <c r="K7" s="163">
        <f t="shared" si="1"/>
        <v>2.5047923322683707</v>
      </c>
    </row>
    <row r="8" spans="1:11" x14ac:dyDescent="0.25">
      <c r="A8" s="202" t="s">
        <v>544</v>
      </c>
      <c r="B8" s="212">
        <v>821</v>
      </c>
      <c r="C8" s="160">
        <v>894</v>
      </c>
      <c r="E8" s="29" t="s">
        <v>544</v>
      </c>
      <c r="F8" s="163">
        <f t="shared" si="0"/>
        <v>2.098402555910543</v>
      </c>
      <c r="G8" s="163">
        <f t="shared" si="0"/>
        <v>2.2849840255591056</v>
      </c>
      <c r="J8" s="29" t="s">
        <v>544</v>
      </c>
      <c r="K8" s="163">
        <f t="shared" si="1"/>
        <v>2.2849840255591056</v>
      </c>
    </row>
    <row r="9" spans="1:11" x14ac:dyDescent="0.25">
      <c r="A9" s="202" t="s">
        <v>545</v>
      </c>
      <c r="B9" s="212">
        <v>875</v>
      </c>
      <c r="C9" s="160">
        <v>989</v>
      </c>
      <c r="E9" s="29" t="s">
        <v>545</v>
      </c>
      <c r="F9" s="163">
        <f t="shared" si="0"/>
        <v>2.2364217252396164</v>
      </c>
      <c r="G9" s="163">
        <f t="shared" si="0"/>
        <v>2.5277955271565493</v>
      </c>
      <c r="J9" s="29" t="s">
        <v>545</v>
      </c>
      <c r="K9" s="163">
        <f t="shared" si="1"/>
        <v>2.5277955271565493</v>
      </c>
    </row>
    <row r="10" spans="1:11" x14ac:dyDescent="0.25">
      <c r="A10" s="202" t="s">
        <v>546</v>
      </c>
      <c r="B10" s="212">
        <v>1011</v>
      </c>
      <c r="C10" s="160">
        <v>1128</v>
      </c>
      <c r="E10" s="29" t="s">
        <v>546</v>
      </c>
      <c r="F10" s="163">
        <f t="shared" si="0"/>
        <v>2.5840255591054313</v>
      </c>
      <c r="G10" s="163">
        <f t="shared" si="0"/>
        <v>2.883067092651757</v>
      </c>
      <c r="J10" s="29" t="s">
        <v>546</v>
      </c>
      <c r="K10" s="163">
        <f t="shared" si="1"/>
        <v>2.883067092651757</v>
      </c>
    </row>
    <row r="11" spans="1:11" x14ac:dyDescent="0.25">
      <c r="A11" s="202" t="s">
        <v>547</v>
      </c>
      <c r="B11" s="212">
        <v>1215</v>
      </c>
      <c r="C11" s="160">
        <v>1313</v>
      </c>
      <c r="E11" s="29" t="s">
        <v>547</v>
      </c>
      <c r="F11" s="163">
        <f t="shared" si="0"/>
        <v>3.1054313099041533</v>
      </c>
      <c r="G11" s="163">
        <f t="shared" si="0"/>
        <v>3.3559105431309901</v>
      </c>
      <c r="J11" s="29" t="s">
        <v>547</v>
      </c>
      <c r="K11" s="163">
        <f t="shared" si="1"/>
        <v>3.3559105431309901</v>
      </c>
    </row>
    <row r="12" spans="1:11" x14ac:dyDescent="0.25">
      <c r="A12" s="202" t="s">
        <v>548</v>
      </c>
      <c r="B12" s="212">
        <v>1288</v>
      </c>
      <c r="C12" s="160">
        <v>1527</v>
      </c>
      <c r="E12" s="29" t="s">
        <v>548</v>
      </c>
      <c r="F12" s="163">
        <f t="shared" si="0"/>
        <v>3.2920127795527159</v>
      </c>
      <c r="G12" s="163">
        <f t="shared" si="0"/>
        <v>3.9028753993610223</v>
      </c>
      <c r="J12" s="29" t="s">
        <v>548</v>
      </c>
      <c r="K12" s="163">
        <f t="shared" si="1"/>
        <v>3.9028753993610223</v>
      </c>
    </row>
    <row r="13" spans="1:11" x14ac:dyDescent="0.25">
      <c r="A13" s="202" t="s">
        <v>549</v>
      </c>
      <c r="B13" s="212">
        <v>1396</v>
      </c>
      <c r="C13" s="160">
        <v>1424</v>
      </c>
      <c r="E13" s="29" t="s">
        <v>549</v>
      </c>
      <c r="F13" s="163">
        <f t="shared" si="0"/>
        <v>3.5680511182108625</v>
      </c>
      <c r="G13" s="163">
        <f t="shared" si="0"/>
        <v>3.6396166134185304</v>
      </c>
      <c r="J13" s="29" t="s">
        <v>549</v>
      </c>
      <c r="K13" s="163">
        <f t="shared" si="1"/>
        <v>3.6396166134185304</v>
      </c>
    </row>
    <row r="14" spans="1:11" x14ac:dyDescent="0.25">
      <c r="A14" s="202" t="s">
        <v>550</v>
      </c>
      <c r="B14" s="212">
        <v>1363</v>
      </c>
      <c r="C14" s="160">
        <v>1270</v>
      </c>
      <c r="E14" s="29" t="s">
        <v>550</v>
      </c>
      <c r="F14" s="163">
        <f t="shared" si="0"/>
        <v>3.48370607028754</v>
      </c>
      <c r="G14" s="163">
        <f t="shared" si="0"/>
        <v>3.2460063897763578</v>
      </c>
      <c r="J14" s="29" t="s">
        <v>550</v>
      </c>
      <c r="K14" s="163">
        <f t="shared" si="1"/>
        <v>3.2460063897763578</v>
      </c>
    </row>
    <row r="15" spans="1:11" x14ac:dyDescent="0.25">
      <c r="A15" s="202" t="s">
        <v>551</v>
      </c>
      <c r="B15" s="212">
        <v>1395</v>
      </c>
      <c r="C15" s="160">
        <v>1315</v>
      </c>
      <c r="E15" s="29" t="s">
        <v>551</v>
      </c>
      <c r="F15" s="163">
        <f t="shared" si="0"/>
        <v>3.5654952076677313</v>
      </c>
      <c r="G15" s="163">
        <f t="shared" si="0"/>
        <v>3.3610223642172525</v>
      </c>
      <c r="J15" s="29" t="s">
        <v>551</v>
      </c>
      <c r="K15" s="163">
        <f t="shared" si="1"/>
        <v>3.3610223642172525</v>
      </c>
    </row>
    <row r="16" spans="1:11" x14ac:dyDescent="0.25">
      <c r="A16" s="202" t="s">
        <v>552</v>
      </c>
      <c r="B16" s="212">
        <v>1629</v>
      </c>
      <c r="C16" s="160">
        <v>1410</v>
      </c>
      <c r="E16" s="29" t="s">
        <v>552</v>
      </c>
      <c r="F16" s="163">
        <f t="shared" si="0"/>
        <v>4.1635782747603836</v>
      </c>
      <c r="G16" s="163">
        <f t="shared" si="0"/>
        <v>3.6038338658146962</v>
      </c>
      <c r="J16" s="29" t="s">
        <v>552</v>
      </c>
      <c r="K16" s="163">
        <f t="shared" si="1"/>
        <v>3.6038338658146962</v>
      </c>
    </row>
    <row r="17" spans="1:11" x14ac:dyDescent="0.25">
      <c r="A17" s="202" t="s">
        <v>553</v>
      </c>
      <c r="B17" s="212">
        <v>1902</v>
      </c>
      <c r="C17" s="160">
        <v>1620</v>
      </c>
      <c r="E17" s="29" t="s">
        <v>553</v>
      </c>
      <c r="F17" s="163">
        <f t="shared" si="0"/>
        <v>4.8613418530351433</v>
      </c>
      <c r="G17" s="163">
        <f t="shared" si="0"/>
        <v>4.1405750798722041</v>
      </c>
      <c r="J17" s="29" t="s">
        <v>553</v>
      </c>
      <c r="K17" s="163">
        <f t="shared" si="1"/>
        <v>4.1405750798722041</v>
      </c>
    </row>
    <row r="18" spans="1:11" x14ac:dyDescent="0.25">
      <c r="A18" s="202" t="s">
        <v>554</v>
      </c>
      <c r="B18" s="212">
        <v>1503</v>
      </c>
      <c r="C18" s="160">
        <v>1204</v>
      </c>
      <c r="E18" s="29" t="s">
        <v>554</v>
      </c>
      <c r="F18" s="163">
        <f t="shared" si="0"/>
        <v>3.8415335463258788</v>
      </c>
      <c r="G18" s="163">
        <f t="shared" si="0"/>
        <v>3.0773162939297127</v>
      </c>
      <c r="J18" s="29" t="s">
        <v>554</v>
      </c>
      <c r="K18" s="163">
        <f t="shared" si="1"/>
        <v>3.0773162939297127</v>
      </c>
    </row>
    <row r="19" spans="1:11" x14ac:dyDescent="0.25">
      <c r="A19" s="202" t="s">
        <v>555</v>
      </c>
      <c r="B19" s="212">
        <v>843</v>
      </c>
      <c r="C19" s="160">
        <v>638</v>
      </c>
      <c r="E19" s="29" t="s">
        <v>555</v>
      </c>
      <c r="F19" s="163">
        <f t="shared" si="0"/>
        <v>2.1546325878594246</v>
      </c>
      <c r="G19" s="163">
        <f t="shared" si="0"/>
        <v>1.6306709265175718</v>
      </c>
      <c r="J19" s="29" t="s">
        <v>555</v>
      </c>
      <c r="K19" s="163">
        <f t="shared" si="1"/>
        <v>1.6306709265175718</v>
      </c>
    </row>
    <row r="20" spans="1:11" x14ac:dyDescent="0.25">
      <c r="A20" s="202" t="s">
        <v>556</v>
      </c>
      <c r="B20" s="212">
        <v>650</v>
      </c>
      <c r="C20" s="160">
        <v>491</v>
      </c>
      <c r="E20" s="29" t="s">
        <v>556</v>
      </c>
      <c r="F20" s="163">
        <f t="shared" si="0"/>
        <v>1.6613418530351438</v>
      </c>
      <c r="G20" s="163">
        <f t="shared" si="0"/>
        <v>1.2549520766773161</v>
      </c>
      <c r="J20" s="29" t="s">
        <v>556</v>
      </c>
      <c r="K20" s="163">
        <f t="shared" si="1"/>
        <v>1.2549520766773161</v>
      </c>
    </row>
    <row r="21" spans="1:11" x14ac:dyDescent="0.25">
      <c r="A21" s="203" t="s">
        <v>557</v>
      </c>
      <c r="B21" s="72">
        <v>511</v>
      </c>
      <c r="C21" s="111">
        <v>281</v>
      </c>
      <c r="E21" s="31" t="s">
        <v>557</v>
      </c>
      <c r="F21" s="163">
        <f t="shared" si="0"/>
        <v>1.3060702875399361</v>
      </c>
      <c r="G21" s="163">
        <f t="shared" si="0"/>
        <v>0.71821086261980838</v>
      </c>
      <c r="J21" s="31" t="s">
        <v>557</v>
      </c>
      <c r="K21" s="210">
        <f t="shared" si="1"/>
        <v>0.71821086261980838</v>
      </c>
    </row>
    <row r="22" spans="1:11" x14ac:dyDescent="0.25">
      <c r="A22" s="309" t="s">
        <v>16</v>
      </c>
      <c r="B22" s="121">
        <f>SUM(B4:B21)</f>
        <v>19841</v>
      </c>
      <c r="C22" s="124">
        <f>SUM(C4:C21)</f>
        <v>19284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1567</v>
      </c>
      <c r="C3" s="110">
        <v>2003</v>
      </c>
      <c r="E3" s="297" t="s">
        <v>709</v>
      </c>
      <c r="F3" s="71">
        <v>50.42</v>
      </c>
      <c r="G3" s="71">
        <v>52.23</v>
      </c>
      <c r="K3" s="122" t="s">
        <v>16</v>
      </c>
      <c r="L3" s="71">
        <v>2.84</v>
      </c>
      <c r="M3" s="71">
        <v>2.5</v>
      </c>
    </row>
    <row r="4" spans="1:16" x14ac:dyDescent="0.25">
      <c r="A4" s="202" t="s">
        <v>704</v>
      </c>
      <c r="B4" s="212">
        <v>2055</v>
      </c>
      <c r="C4" s="160">
        <v>2030</v>
      </c>
      <c r="E4" s="298" t="s">
        <v>710</v>
      </c>
      <c r="F4" s="214">
        <v>41.69</v>
      </c>
      <c r="G4" s="214">
        <v>38.630000000000003</v>
      </c>
      <c r="K4" s="215" t="s">
        <v>212</v>
      </c>
      <c r="L4" s="214">
        <v>2.9</v>
      </c>
      <c r="M4" s="214">
        <v>2.5099999999999998</v>
      </c>
      <c r="N4" s="211"/>
    </row>
    <row r="5" spans="1:16" x14ac:dyDescent="0.25">
      <c r="A5" s="202" t="s">
        <v>705</v>
      </c>
      <c r="B5" s="212">
        <v>1885</v>
      </c>
      <c r="C5" s="160">
        <v>1065</v>
      </c>
      <c r="E5" s="298" t="s">
        <v>711</v>
      </c>
      <c r="F5" s="214">
        <v>6.91</v>
      </c>
      <c r="G5" s="214">
        <v>7.98</v>
      </c>
      <c r="K5" s="123" t="s">
        <v>213</v>
      </c>
      <c r="L5" s="73">
        <v>2.77</v>
      </c>
      <c r="M5" s="73">
        <v>2.48</v>
      </c>
      <c r="N5" s="211"/>
    </row>
    <row r="6" spans="1:16" x14ac:dyDescent="0.25">
      <c r="A6" s="202" t="s">
        <v>706</v>
      </c>
      <c r="B6" s="212">
        <v>1877</v>
      </c>
      <c r="C6" s="160">
        <v>931</v>
      </c>
      <c r="E6" s="298" t="s">
        <v>712</v>
      </c>
      <c r="F6" s="214">
        <v>0.77</v>
      </c>
      <c r="G6" s="214">
        <v>0.91</v>
      </c>
      <c r="K6" s="226"/>
      <c r="L6" s="164"/>
      <c r="M6" s="211"/>
    </row>
    <row r="7" spans="1:16" x14ac:dyDescent="0.25">
      <c r="A7" s="202" t="s">
        <v>707</v>
      </c>
      <c r="B7" s="212">
        <v>610</v>
      </c>
      <c r="C7" s="160">
        <v>580</v>
      </c>
      <c r="E7" s="299" t="s">
        <v>713</v>
      </c>
      <c r="F7" s="73">
        <v>0.21</v>
      </c>
      <c r="G7" s="73">
        <v>0.24</v>
      </c>
      <c r="K7" s="227"/>
      <c r="L7" s="211"/>
      <c r="M7" s="211"/>
    </row>
    <row r="8" spans="1:16" x14ac:dyDescent="0.25">
      <c r="A8" s="203" t="s">
        <v>708</v>
      </c>
      <c r="B8" s="72">
        <v>358</v>
      </c>
      <c r="C8" s="111">
        <v>645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27.612351805900193</v>
      </c>
      <c r="C13" s="301">
        <f>B3/SUM(B3:B8)*100</f>
        <v>18.761973180076627</v>
      </c>
      <c r="E13" s="217" t="s">
        <v>836</v>
      </c>
      <c r="F13" s="289">
        <f>IF(ISBLANK(F3),"",F3)</f>
        <v>50.42</v>
      </c>
      <c r="G13" s="289">
        <f>IF(ISBLANK(G3),"",G3)</f>
        <v>52.23</v>
      </c>
    </row>
    <row r="14" spans="1:16" x14ac:dyDescent="0.25">
      <c r="A14" s="220" t="s">
        <v>825</v>
      </c>
      <c r="B14" s="305">
        <f>C4/SUM(C3:C8)*100</f>
        <v>27.984560242624756</v>
      </c>
      <c r="C14" s="302">
        <f>B4/SUM(B3:B8)*100</f>
        <v>24.604885057471265</v>
      </c>
      <c r="E14" s="286" t="s">
        <v>837</v>
      </c>
      <c r="F14" s="290">
        <f t="shared" ref="F14:G17" si="0">IF(ISBLANK(F4),"",F4)</f>
        <v>41.69</v>
      </c>
      <c r="G14" s="290">
        <f t="shared" si="0"/>
        <v>38.630000000000003</v>
      </c>
    </row>
    <row r="15" spans="1:16" x14ac:dyDescent="0.25">
      <c r="A15" s="220" t="s">
        <v>826</v>
      </c>
      <c r="B15" s="305">
        <f>C5/SUM(C3:C8)*100</f>
        <v>14.68155500413565</v>
      </c>
      <c r="C15" s="302">
        <f>B5/SUM(B3:B8)*100</f>
        <v>22.569444444444446</v>
      </c>
      <c r="E15" s="286" t="s">
        <v>838</v>
      </c>
      <c r="F15" s="290">
        <f t="shared" si="0"/>
        <v>6.91</v>
      </c>
      <c r="G15" s="290">
        <f t="shared" si="0"/>
        <v>7.98</v>
      </c>
    </row>
    <row r="16" spans="1:16" x14ac:dyDescent="0.25">
      <c r="A16" s="220" t="s">
        <v>827</v>
      </c>
      <c r="B16" s="305">
        <f>C6/SUM(C3:C8)*100</f>
        <v>12.834298318169285</v>
      </c>
      <c r="C16" s="302">
        <f>B6/SUM(B3:B8)*100</f>
        <v>22.473659003831418</v>
      </c>
      <c r="E16" s="286" t="s">
        <v>839</v>
      </c>
      <c r="F16" s="290">
        <f t="shared" si="0"/>
        <v>0.77</v>
      </c>
      <c r="G16" s="290">
        <f t="shared" si="0"/>
        <v>0.91</v>
      </c>
    </row>
    <row r="17" spans="1:18" x14ac:dyDescent="0.25">
      <c r="A17" s="220" t="s">
        <v>828</v>
      </c>
      <c r="B17" s="305">
        <f>C7/SUM(C3:C8)*100</f>
        <v>7.9955886407499319</v>
      </c>
      <c r="C17" s="302">
        <f>B7/SUM(B3:B8)*100</f>
        <v>7.3036398467432955</v>
      </c>
      <c r="E17" s="219" t="s">
        <v>840</v>
      </c>
      <c r="F17" s="291">
        <f t="shared" si="0"/>
        <v>0.21</v>
      </c>
      <c r="G17" s="291">
        <f t="shared" si="0"/>
        <v>0.24</v>
      </c>
    </row>
    <row r="18" spans="1:18" x14ac:dyDescent="0.25">
      <c r="A18" s="221" t="s">
        <v>829</v>
      </c>
      <c r="B18" s="306">
        <f>C8/SUM(C3:C8)*100</f>
        <v>8.8916459884201835</v>
      </c>
      <c r="C18" s="303">
        <f>B8/SUM(B3:B8)*100</f>
        <v>4.2863984674329503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27.612351805900193</v>
      </c>
      <c r="C22" s="301">
        <f>C13</f>
        <v>18.761973180076627</v>
      </c>
    </row>
    <row r="23" spans="1:18" x14ac:dyDescent="0.25">
      <c r="A23" s="220" t="s">
        <v>831</v>
      </c>
      <c r="B23" s="305">
        <f t="shared" ref="B23:C27" si="1">B14</f>
        <v>27.984560242624756</v>
      </c>
      <c r="C23" s="302">
        <f t="shared" si="1"/>
        <v>24.604885057471265</v>
      </c>
    </row>
    <row r="24" spans="1:18" x14ac:dyDescent="0.25">
      <c r="A24" s="307" t="s">
        <v>832</v>
      </c>
      <c r="B24" s="305">
        <f t="shared" si="1"/>
        <v>14.68155500413565</v>
      </c>
      <c r="C24" s="302">
        <f t="shared" si="1"/>
        <v>22.569444444444446</v>
      </c>
    </row>
    <row r="25" spans="1:18" x14ac:dyDescent="0.25">
      <c r="A25" s="220" t="s">
        <v>833</v>
      </c>
      <c r="B25" s="305">
        <f t="shared" si="1"/>
        <v>12.834298318169285</v>
      </c>
      <c r="C25" s="302">
        <f t="shared" si="1"/>
        <v>22.473659003831418</v>
      </c>
    </row>
    <row r="26" spans="1:18" x14ac:dyDescent="0.25">
      <c r="A26" s="220" t="s">
        <v>834</v>
      </c>
      <c r="B26" s="305">
        <f t="shared" si="1"/>
        <v>7.9955886407499319</v>
      </c>
      <c r="C26" s="302">
        <f t="shared" si="1"/>
        <v>7.3036398467432955</v>
      </c>
    </row>
    <row r="27" spans="1:18" x14ac:dyDescent="0.25">
      <c r="A27" s="308" t="s">
        <v>835</v>
      </c>
      <c r="B27" s="306">
        <f t="shared" si="1"/>
        <v>8.8916459884201835</v>
      </c>
      <c r="C27" s="303">
        <f t="shared" si="1"/>
        <v>4.2863984674329503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2506</v>
      </c>
      <c r="C34" s="110">
        <v>2117</v>
      </c>
      <c r="E34" s="297" t="s">
        <v>709</v>
      </c>
      <c r="F34" s="71">
        <v>52.23</v>
      </c>
      <c r="G34" s="211"/>
      <c r="K34" s="122" t="s">
        <v>16</v>
      </c>
      <c r="L34" s="71">
        <v>2.5</v>
      </c>
      <c r="M34" s="211"/>
    </row>
    <row r="35" spans="1:16" x14ac:dyDescent="0.25">
      <c r="A35" s="202" t="s">
        <v>704</v>
      </c>
      <c r="B35" s="212">
        <v>2682</v>
      </c>
      <c r="C35" s="160">
        <v>1875</v>
      </c>
      <c r="E35" s="298" t="s">
        <v>710</v>
      </c>
      <c r="F35" s="214">
        <v>38.630000000000003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1712</v>
      </c>
      <c r="C36" s="160">
        <v>928</v>
      </c>
      <c r="E36" s="298" t="s">
        <v>711</v>
      </c>
      <c r="F36" s="214">
        <v>7.98</v>
      </c>
      <c r="G36" s="211"/>
      <c r="K36" s="123" t="s">
        <v>213</v>
      </c>
      <c r="L36" s="73">
        <v>2.48</v>
      </c>
      <c r="M36" s="211"/>
      <c r="N36" s="288">
        <v>2022</v>
      </c>
    </row>
    <row r="37" spans="1:16" x14ac:dyDescent="0.25">
      <c r="A37" s="202" t="s">
        <v>706</v>
      </c>
      <c r="B37" s="212">
        <v>1663</v>
      </c>
      <c r="C37" s="160">
        <v>691</v>
      </c>
      <c r="E37" s="298" t="s">
        <v>712</v>
      </c>
      <c r="F37" s="214">
        <v>0.91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473</v>
      </c>
      <c r="C38" s="160">
        <v>394</v>
      </c>
      <c r="E38" s="299" t="s">
        <v>713</v>
      </c>
      <c r="F38" s="73">
        <v>0.24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169</v>
      </c>
      <c r="C39" s="111">
        <v>367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33.223477715003142</v>
      </c>
      <c r="C44" s="301">
        <f>B34/SUM(B34:B39)*100</f>
        <v>27.224334600760457</v>
      </c>
      <c r="E44" s="217" t="s">
        <v>836</v>
      </c>
      <c r="F44" s="289">
        <f>IF(ISBLANK(F34),"",F34)</f>
        <v>52.23</v>
      </c>
    </row>
    <row r="45" spans="1:16" x14ac:dyDescent="0.25">
      <c r="A45" s="220" t="s">
        <v>825</v>
      </c>
      <c r="B45" s="305">
        <f>C35/SUM(C34:C39)*100</f>
        <v>29.425612052730699</v>
      </c>
      <c r="C45" s="302">
        <f>B35/SUM(B34:B39)*100</f>
        <v>29.136338946224878</v>
      </c>
      <c r="E45" s="286" t="s">
        <v>837</v>
      </c>
      <c r="F45" s="290">
        <f t="shared" ref="F45:F48" si="2">IF(ISBLANK(F35),"",F35)</f>
        <v>38.630000000000003</v>
      </c>
    </row>
    <row r="46" spans="1:16" x14ac:dyDescent="0.25">
      <c r="A46" s="220" t="s">
        <v>826</v>
      </c>
      <c r="B46" s="305">
        <f>C36/SUM(C34:C39)*100</f>
        <v>14.563716258631512</v>
      </c>
      <c r="C46" s="302">
        <f>B36/SUM(B34:B39)*100</f>
        <v>18.598587724063009</v>
      </c>
      <c r="E46" s="286" t="s">
        <v>838</v>
      </c>
      <c r="F46" s="290">
        <f t="shared" si="2"/>
        <v>7.98</v>
      </c>
    </row>
    <row r="47" spans="1:16" x14ac:dyDescent="0.25">
      <c r="A47" s="220" t="s">
        <v>827</v>
      </c>
      <c r="B47" s="305">
        <f>C37/SUM(C34:C39)*100</f>
        <v>10.844318895166353</v>
      </c>
      <c r="C47" s="302">
        <f>B37/SUM(B34:B39)*100</f>
        <v>18.066268332428027</v>
      </c>
      <c r="E47" s="286" t="s">
        <v>839</v>
      </c>
      <c r="F47" s="290">
        <f t="shared" si="2"/>
        <v>0.91</v>
      </c>
    </row>
    <row r="48" spans="1:16" x14ac:dyDescent="0.25">
      <c r="A48" s="220" t="s">
        <v>828</v>
      </c>
      <c r="B48" s="305">
        <f>C38/SUM(C34:C39)*100</f>
        <v>6.1833019460138106</v>
      </c>
      <c r="C48" s="302">
        <f>B38/SUM(B34:B39)*100</f>
        <v>5.1385116784356333</v>
      </c>
      <c r="E48" s="219" t="s">
        <v>840</v>
      </c>
      <c r="F48" s="291">
        <f t="shared" si="2"/>
        <v>0.24</v>
      </c>
    </row>
    <row r="49" spans="1:3" x14ac:dyDescent="0.25">
      <c r="A49" s="221" t="s">
        <v>829</v>
      </c>
      <c r="B49" s="306">
        <f>C39/SUM(C34:C39)*100</f>
        <v>5.7595731324544879</v>
      </c>
      <c r="C49" s="303">
        <f>B39/SUM(B34:B39)*100</f>
        <v>1.8359587180879957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33.223477715003142</v>
      </c>
      <c r="C53" s="301">
        <f>C44</f>
        <v>27.224334600760457</v>
      </c>
    </row>
    <row r="54" spans="1:3" x14ac:dyDescent="0.25">
      <c r="A54" s="220" t="s">
        <v>831</v>
      </c>
      <c r="B54" s="305">
        <f t="shared" ref="B54:C54" si="3">B45</f>
        <v>29.425612052730699</v>
      </c>
      <c r="C54" s="302">
        <f t="shared" si="3"/>
        <v>29.136338946224878</v>
      </c>
    </row>
    <row r="55" spans="1:3" x14ac:dyDescent="0.25">
      <c r="A55" s="307" t="s">
        <v>832</v>
      </c>
      <c r="B55" s="305">
        <f t="shared" ref="B55:C55" si="4">B46</f>
        <v>14.563716258631512</v>
      </c>
      <c r="C55" s="302">
        <f t="shared" si="4"/>
        <v>18.598587724063009</v>
      </c>
    </row>
    <row r="56" spans="1:3" x14ac:dyDescent="0.25">
      <c r="A56" s="220" t="s">
        <v>833</v>
      </c>
      <c r="B56" s="305">
        <f t="shared" ref="B56:C56" si="5">B47</f>
        <v>10.844318895166353</v>
      </c>
      <c r="C56" s="302">
        <f t="shared" si="5"/>
        <v>18.066268332428027</v>
      </c>
    </row>
    <row r="57" spans="1:3" x14ac:dyDescent="0.25">
      <c r="A57" s="220" t="s">
        <v>834</v>
      </c>
      <c r="B57" s="305">
        <f t="shared" ref="B57:C57" si="6">B48</f>
        <v>6.1833019460138106</v>
      </c>
      <c r="C57" s="302">
        <f t="shared" si="6"/>
        <v>5.1385116784356333</v>
      </c>
    </row>
    <row r="58" spans="1:3" x14ac:dyDescent="0.25">
      <c r="A58" s="308" t="s">
        <v>835</v>
      </c>
      <c r="B58" s="306">
        <f t="shared" ref="B58:C58" si="7">B49</f>
        <v>5.7595731324544879</v>
      </c>
      <c r="C58" s="303">
        <f t="shared" si="7"/>
        <v>1.8359587180879957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2024-04-25T06:15:00Z</dcterms:modified>
</cp:coreProperties>
</file>